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D:\Papers and Presentations\JAMA Paper\DRAFT - Stroke Manuscript - 2020.11.12\Third Submission Materials\"/>
    </mc:Choice>
  </mc:AlternateContent>
  <xr:revisionPtr revIDLastSave="0" documentId="13_ncr:1_{FE1234EC-1F7E-4D81-9134-57E8810B5683}" xr6:coauthVersionLast="46" xr6:coauthVersionMax="46" xr10:uidLastSave="{00000000-0000-0000-0000-000000000000}"/>
  <bookViews>
    <workbookView xWindow="28680" yWindow="-120" windowWidth="29040" windowHeight="15840" xr2:uid="{00000000-000D-0000-FFFF-FFFF00000000}"/>
  </bookViews>
  <sheets>
    <sheet name="Stroke Risk Calculator" sheetId="1" r:id="rId1"/>
    <sheet name="Model Params - HRs" sheetId="3" r:id="rId2"/>
    <sheet name="Model Params - Base Surv" sheetId="4" r:id="rId3"/>
    <sheet name="Model Params - Means" sheetId="8" r:id="rId4"/>
    <sheet name="Calculations" sheetId="6" r:id="rId5"/>
    <sheet name="Risk Factor Definitions" sheetId="9" r:id="rId6"/>
    <sheet name="Risk Factor Qs" sheetId="7" r:id="rId7"/>
    <sheet name="Options" sheetId="2" r:id="rId8"/>
  </sheets>
  <definedNames>
    <definedName name="CKB_Inputs">'Model Params - HRs'!$B$4:$ED$4</definedName>
    <definedName name="Model">Options!$C$2:$C$7</definedName>
    <definedName name="Prediction">Options!$B$2:$B$4</definedName>
    <definedName name="Region">Options!$D$2:$M$7</definedName>
    <definedName name="Sex">Options!$A$2:$A$3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 i="6" l="1"/>
  <c r="P9" i="6"/>
  <c r="Q9" i="6"/>
  <c r="R9" i="6"/>
  <c r="S9" i="6"/>
  <c r="T9" i="6"/>
  <c r="U9" i="6"/>
  <c r="V9" i="6"/>
  <c r="W9" i="6"/>
  <c r="X9" i="6"/>
  <c r="Y9" i="6"/>
  <c r="Z9" i="6"/>
  <c r="AA9" i="6"/>
  <c r="AB9" i="6"/>
  <c r="AC9" i="6"/>
  <c r="AD9" i="6"/>
  <c r="AE9" i="6"/>
  <c r="AF9" i="6"/>
  <c r="AG9" i="6"/>
  <c r="AH9" i="6"/>
  <c r="AI9" i="6"/>
  <c r="AJ9" i="6"/>
  <c r="AK9" i="6"/>
  <c r="AL9" i="6"/>
  <c r="AM9" i="6"/>
  <c r="AN9" i="6"/>
  <c r="AO9" i="6"/>
  <c r="AP9" i="6"/>
  <c r="AQ9" i="6"/>
  <c r="AR9" i="6"/>
  <c r="AS9" i="6"/>
  <c r="AT9" i="6"/>
  <c r="AU9" i="6"/>
  <c r="AV9" i="6"/>
  <c r="AW9" i="6"/>
  <c r="AX9" i="6"/>
  <c r="AY9" i="6"/>
  <c r="AZ9" i="6"/>
  <c r="BA9" i="6"/>
  <c r="BB9" i="6"/>
  <c r="BC9" i="6"/>
  <c r="BE9" i="6"/>
  <c r="BF9" i="6"/>
  <c r="BG9" i="6"/>
  <c r="BH9" i="6"/>
  <c r="BI9" i="6"/>
  <c r="BJ9" i="6"/>
  <c r="BK9" i="6"/>
  <c r="BL9" i="6"/>
  <c r="BM9" i="6"/>
  <c r="BN9" i="6"/>
  <c r="BO9" i="6"/>
  <c r="BP9" i="6"/>
  <c r="BQ9" i="6"/>
  <c r="BR9" i="6"/>
  <c r="BS9" i="6"/>
  <c r="BT9" i="6"/>
  <c r="BU9" i="6"/>
  <c r="BV9" i="6"/>
  <c r="BW9" i="6"/>
  <c r="BX9" i="6"/>
  <c r="BY9" i="6"/>
  <c r="BZ9" i="6"/>
  <c r="CA9" i="6"/>
  <c r="CB9" i="6"/>
  <c r="CC9" i="6"/>
  <c r="CD9" i="6"/>
  <c r="CE9" i="6"/>
  <c r="CF9" i="6"/>
  <c r="CG9" i="6"/>
  <c r="CH9" i="6"/>
  <c r="CI9" i="6"/>
  <c r="CJ9" i="6"/>
  <c r="CK9" i="6"/>
  <c r="CL9" i="6"/>
  <c r="CM9" i="6"/>
  <c r="CN9" i="6"/>
  <c r="CO9" i="6"/>
  <c r="CP9" i="6"/>
  <c r="CQ9" i="6"/>
  <c r="CR9" i="6"/>
  <c r="CS9" i="6"/>
  <c r="CT9" i="6"/>
  <c r="CU9" i="6"/>
  <c r="CV9" i="6"/>
  <c r="CW9" i="6"/>
  <c r="CX9" i="6"/>
  <c r="CY9" i="6"/>
  <c r="CZ9" i="6"/>
  <c r="DA9" i="6"/>
  <c r="DB9" i="6"/>
  <c r="DC9" i="6"/>
  <c r="DD9" i="6"/>
  <c r="DE9" i="6"/>
  <c r="DF9" i="6"/>
  <c r="DG9" i="6"/>
  <c r="DH9" i="6"/>
  <c r="DI9" i="6"/>
  <c r="DJ9" i="6"/>
  <c r="DK9" i="6"/>
  <c r="DL9" i="6"/>
  <c r="DM9" i="6"/>
  <c r="DN9" i="6"/>
  <c r="DO9" i="6"/>
  <c r="DP9" i="6"/>
  <c r="DQ9" i="6"/>
  <c r="DR9" i="6"/>
  <c r="DS9" i="6"/>
  <c r="DT9" i="6"/>
  <c r="DU9" i="6"/>
  <c r="DV9" i="6"/>
  <c r="DW9" i="6"/>
  <c r="DX9" i="6"/>
  <c r="DY9" i="6"/>
  <c r="DZ9" i="6"/>
  <c r="EA9" i="6"/>
  <c r="EB9" i="6"/>
  <c r="EC9" i="6"/>
  <c r="ED9" i="6"/>
  <c r="N9" i="6"/>
  <c r="D12" i="1"/>
  <c r="EA15" i="6" l="1"/>
  <c r="DN15" i="6"/>
  <c r="DM15" i="6"/>
  <c r="DJ15" i="6"/>
  <c r="DI15" i="6"/>
  <c r="DH15" i="6"/>
  <c r="DC15" i="6"/>
  <c r="CZ15" i="6"/>
  <c r="CX15" i="6"/>
  <c r="CN15" i="6"/>
  <c r="CL15" i="6"/>
  <c r="CC15" i="6"/>
  <c r="BK15" i="6"/>
  <c r="BJ15" i="6"/>
  <c r="BI15" i="6"/>
  <c r="BH15" i="6"/>
  <c r="BE15" i="6"/>
  <c r="BB15" i="6"/>
  <c r="BA15" i="6"/>
  <c r="AZ15" i="6"/>
  <c r="AR15" i="6"/>
  <c r="AQ15" i="6"/>
  <c r="AN15" i="6"/>
  <c r="AI15" i="6"/>
  <c r="AH15" i="6"/>
  <c r="AF15" i="6"/>
  <c r="AE15" i="6"/>
  <c r="S15" i="6"/>
  <c r="R15" i="6"/>
  <c r="O15" i="6"/>
  <c r="N15" i="6"/>
  <c r="EA14" i="6"/>
  <c r="DR14" i="6"/>
  <c r="DJ14" i="6"/>
  <c r="DI14" i="6"/>
  <c r="DH14" i="6"/>
  <c r="DC14" i="6"/>
  <c r="CZ14" i="6"/>
  <c r="CY14" i="6"/>
  <c r="CW14" i="6"/>
  <c r="CN14" i="6"/>
  <c r="CM14" i="6"/>
  <c r="CL14" i="6"/>
  <c r="CK14" i="6"/>
  <c r="CJ14" i="6"/>
  <c r="CG14" i="6"/>
  <c r="CC14" i="6"/>
  <c r="BX14" i="6"/>
  <c r="BW14" i="6"/>
  <c r="BN14" i="6"/>
  <c r="BJ14" i="6"/>
  <c r="BI14" i="6"/>
  <c r="BH14" i="6"/>
  <c r="BE14" i="6"/>
  <c r="BC14" i="6"/>
  <c r="BB14" i="6"/>
  <c r="BA14" i="6"/>
  <c r="AZ14" i="6"/>
  <c r="AQ14" i="6"/>
  <c r="AM14" i="6"/>
  <c r="AJ14" i="6"/>
  <c r="AI14" i="6"/>
  <c r="AH14" i="6"/>
  <c r="AE14" i="6"/>
  <c r="R14" i="6"/>
  <c r="O14" i="6"/>
  <c r="EA13" i="6"/>
  <c r="DY13" i="6"/>
  <c r="DW13" i="6"/>
  <c r="DR13" i="6"/>
  <c r="DQ13" i="6"/>
  <c r="DP13" i="6"/>
  <c r="DO13" i="6"/>
  <c r="DN13" i="6"/>
  <c r="DM13" i="6"/>
  <c r="DK13" i="6"/>
  <c r="DJ13" i="6"/>
  <c r="DG13" i="6"/>
  <c r="DF13" i="6"/>
  <c r="DE13" i="6"/>
  <c r="DD13" i="6"/>
  <c r="DC13" i="6"/>
  <c r="DA13" i="6"/>
  <c r="CZ13" i="6"/>
  <c r="CX13" i="6"/>
  <c r="CV13" i="6"/>
  <c r="CU13" i="6"/>
  <c r="CP13" i="6"/>
  <c r="CM13" i="6"/>
  <c r="CL13" i="6"/>
  <c r="CK13" i="6"/>
  <c r="CJ13" i="6"/>
  <c r="CI13" i="6"/>
  <c r="CF13" i="6"/>
  <c r="CC13" i="6"/>
  <c r="CB13" i="6"/>
  <c r="CA13" i="6"/>
  <c r="BX13" i="6"/>
  <c r="BV13" i="6"/>
  <c r="BU13" i="6"/>
  <c r="BT13" i="6"/>
  <c r="BR13" i="6"/>
  <c r="BQ13" i="6"/>
  <c r="BN13" i="6"/>
  <c r="BM13" i="6"/>
  <c r="BK13" i="6"/>
  <c r="BJ13" i="6"/>
  <c r="BI13" i="6"/>
  <c r="BD13" i="6"/>
  <c r="BC13" i="6"/>
  <c r="BB13" i="6"/>
  <c r="AZ13" i="6"/>
  <c r="AX13" i="6"/>
  <c r="AV13" i="6"/>
  <c r="AS13" i="6"/>
  <c r="AR13" i="6"/>
  <c r="AQ13" i="6"/>
  <c r="AN13" i="6"/>
  <c r="AL13" i="6"/>
  <c r="AJ13" i="6"/>
  <c r="AI13" i="6"/>
  <c r="AH13" i="6"/>
  <c r="AG13" i="6"/>
  <c r="AF13" i="6"/>
  <c r="AD13" i="6"/>
  <c r="AC13" i="6"/>
  <c r="AB13" i="6"/>
  <c r="AA13" i="6"/>
  <c r="Z13" i="6"/>
  <c r="Y13" i="6"/>
  <c r="W13" i="6"/>
  <c r="T13" i="6"/>
  <c r="S13" i="6"/>
  <c r="R13" i="6"/>
  <c r="Q13" i="6"/>
  <c r="O13" i="6"/>
  <c r="N13" i="6"/>
  <c r="EB12" i="6"/>
  <c r="EA12" i="6"/>
  <c r="DW12" i="6"/>
  <c r="DU12" i="6"/>
  <c r="DQ12" i="6"/>
  <c r="DP12" i="6"/>
  <c r="DO12" i="6"/>
  <c r="DN12" i="6"/>
  <c r="DM12" i="6"/>
  <c r="DK12" i="6"/>
  <c r="DJ12" i="6"/>
  <c r="DF12" i="6"/>
  <c r="DE12" i="6"/>
  <c r="DD12" i="6"/>
  <c r="DC12" i="6"/>
  <c r="DA12" i="6"/>
  <c r="CZ12" i="6"/>
  <c r="CX12" i="6"/>
  <c r="CV12" i="6"/>
  <c r="CQ12" i="6"/>
  <c r="CO12" i="6"/>
  <c r="CN12" i="6"/>
  <c r="CM12" i="6"/>
  <c r="CL12" i="6"/>
  <c r="CJ12" i="6"/>
  <c r="CF12" i="6"/>
  <c r="CB12" i="6"/>
  <c r="BX12" i="6"/>
  <c r="BV12" i="6"/>
  <c r="BT12" i="6"/>
  <c r="BR12" i="6"/>
  <c r="BQ12" i="6"/>
  <c r="BO12" i="6"/>
  <c r="BI12" i="6"/>
  <c r="BH12" i="6"/>
  <c r="BD12" i="6"/>
  <c r="BB12" i="6"/>
  <c r="BA12" i="6"/>
  <c r="AZ12" i="6"/>
  <c r="AX12" i="6"/>
  <c r="AT12" i="6"/>
  <c r="AR12" i="6"/>
  <c r="AN12" i="6"/>
  <c r="AJ12" i="6"/>
  <c r="AI12" i="6"/>
  <c r="AH12" i="6"/>
  <c r="AF12" i="6"/>
  <c r="AC12" i="6"/>
  <c r="Y12" i="6"/>
  <c r="R12" i="6"/>
  <c r="Q12" i="6"/>
  <c r="P12" i="6"/>
  <c r="O12" i="6"/>
  <c r="N12" i="6"/>
  <c r="EA11" i="6"/>
  <c r="DY11" i="6"/>
  <c r="DR11" i="6"/>
  <c r="DQ11" i="6"/>
  <c r="DP11" i="6"/>
  <c r="DO11" i="6"/>
  <c r="DN11" i="6"/>
  <c r="DM11" i="6"/>
  <c r="DK11" i="6"/>
  <c r="DJ11" i="6"/>
  <c r="DG11" i="6"/>
  <c r="DD11" i="6"/>
  <c r="DC11" i="6"/>
  <c r="DA11" i="6"/>
  <c r="CZ11" i="6"/>
  <c r="CX11" i="6"/>
  <c r="CV11" i="6"/>
  <c r="CP11" i="6"/>
  <c r="CM11" i="6"/>
  <c r="CL11" i="6"/>
  <c r="CK11" i="6"/>
  <c r="CJ11" i="6"/>
  <c r="CI11" i="6"/>
  <c r="CF11" i="6"/>
  <c r="CB11" i="6"/>
  <c r="BX11" i="6"/>
  <c r="BV11" i="6"/>
  <c r="BU11" i="6"/>
  <c r="BT11" i="6"/>
  <c r="BR11" i="6"/>
  <c r="BQ11" i="6"/>
  <c r="BM11" i="6"/>
  <c r="BK11" i="6"/>
  <c r="BJ11" i="6"/>
  <c r="BI11" i="6"/>
  <c r="BD11" i="6"/>
  <c r="BB11" i="6"/>
  <c r="AZ11" i="6"/>
  <c r="AX11" i="6"/>
  <c r="AV11" i="6"/>
  <c r="AT11" i="6"/>
  <c r="AS11" i="6"/>
  <c r="AR11" i="6"/>
  <c r="AN11" i="6"/>
  <c r="AJ11" i="6"/>
  <c r="AI11" i="6"/>
  <c r="AH11" i="6"/>
  <c r="AG11" i="6"/>
  <c r="AF11" i="6"/>
  <c r="AD11" i="6"/>
  <c r="AC11" i="6"/>
  <c r="AB11" i="6"/>
  <c r="AA11" i="6"/>
  <c r="Z11" i="6"/>
  <c r="Y11" i="6"/>
  <c r="W11" i="6"/>
  <c r="U11" i="6"/>
  <c r="T11" i="6"/>
  <c r="S11" i="6"/>
  <c r="R11" i="6"/>
  <c r="Q11" i="6"/>
  <c r="N11" i="6"/>
  <c r="EA10" i="6"/>
  <c r="DY10" i="6"/>
  <c r="DW10" i="6"/>
  <c r="DS10" i="6"/>
  <c r="DQ10" i="6"/>
  <c r="DP10" i="6"/>
  <c r="DO10" i="6"/>
  <c r="DN10" i="6"/>
  <c r="DM10" i="6"/>
  <c r="DJ10" i="6"/>
  <c r="DG10" i="6"/>
  <c r="DF10" i="6"/>
  <c r="DD10" i="6"/>
  <c r="DC10" i="6"/>
  <c r="DA10" i="6"/>
  <c r="CZ10" i="6"/>
  <c r="CY10" i="6"/>
  <c r="CX10" i="6"/>
  <c r="CV10" i="6"/>
  <c r="CQ10" i="6"/>
  <c r="CO10" i="6"/>
  <c r="CN10" i="6"/>
  <c r="CM10" i="6"/>
  <c r="CL10" i="6"/>
  <c r="CJ10" i="6"/>
  <c r="CH10" i="6"/>
  <c r="CC10" i="6"/>
  <c r="CB10" i="6"/>
  <c r="BX10" i="6"/>
  <c r="BV10" i="6"/>
  <c r="BU10" i="6"/>
  <c r="BT10" i="6"/>
  <c r="BR10" i="6"/>
  <c r="BQ10" i="6"/>
  <c r="BO10" i="6"/>
  <c r="BN10" i="6"/>
  <c r="BI10" i="6"/>
  <c r="BH10" i="6"/>
  <c r="BD10" i="6"/>
  <c r="BD9" i="6" s="1"/>
  <c r="BB10" i="6"/>
  <c r="BA10" i="6"/>
  <c r="AZ10" i="6"/>
  <c r="AX10" i="6"/>
  <c r="AT10" i="6"/>
  <c r="AR10" i="6"/>
  <c r="AQ10" i="6"/>
  <c r="AN10" i="6"/>
  <c r="AK10" i="6"/>
  <c r="AJ10" i="6"/>
  <c r="AI10" i="6"/>
  <c r="AH10" i="6"/>
  <c r="AF10" i="6"/>
  <c r="Y10" i="6"/>
  <c r="T10" i="6"/>
  <c r="R10" i="6"/>
  <c r="Q10" i="6"/>
  <c r="P10" i="6"/>
  <c r="N10" i="6"/>
  <c r="D6" i="1"/>
  <c r="D7" i="1"/>
  <c r="D8" i="1"/>
  <c r="D9" i="1"/>
  <c r="D10" i="1"/>
  <c r="D11"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5" i="1"/>
  <c r="A3" i="9" a="1"/>
  <c r="A3" i="9" s="1"/>
  <c r="A107" i="9" l="1"/>
  <c r="A67" i="9"/>
  <c r="A35" i="9"/>
  <c r="A114" i="9"/>
  <c r="A90" i="9"/>
  <c r="A66" i="9"/>
  <c r="A58" i="9"/>
  <c r="A50" i="9"/>
  <c r="A42" i="9"/>
  <c r="A26" i="9"/>
  <c r="A18" i="9"/>
  <c r="A10" i="9"/>
  <c r="A129" i="9"/>
  <c r="A121" i="9"/>
  <c r="A113" i="9"/>
  <c r="A105" i="9"/>
  <c r="A97" i="9"/>
  <c r="A89" i="9"/>
  <c r="A81" i="9"/>
  <c r="A73" i="9"/>
  <c r="A65" i="9"/>
  <c r="A57" i="9"/>
  <c r="A49" i="9"/>
  <c r="A41" i="9"/>
  <c r="A33" i="9"/>
  <c r="A25" i="9"/>
  <c r="A17" i="9"/>
  <c r="A9" i="9"/>
  <c r="A128" i="9"/>
  <c r="A120" i="9"/>
  <c r="A112" i="9"/>
  <c r="A104" i="9"/>
  <c r="A96" i="9"/>
  <c r="A88" i="9"/>
  <c r="A80" i="9"/>
  <c r="A72" i="9"/>
  <c r="A64" i="9"/>
  <c r="A56" i="9"/>
  <c r="A48" i="9"/>
  <c r="A40" i="9"/>
  <c r="A32" i="9"/>
  <c r="A24" i="9"/>
  <c r="A16" i="9"/>
  <c r="A8" i="9"/>
  <c r="A123" i="9"/>
  <c r="A99" i="9"/>
  <c r="A75" i="9"/>
  <c r="A43" i="9"/>
  <c r="A11" i="9"/>
  <c r="A106" i="9"/>
  <c r="A74" i="9"/>
  <c r="A34" i="9"/>
  <c r="A135" i="9"/>
  <c r="A127" i="9"/>
  <c r="A119" i="9"/>
  <c r="A111" i="9"/>
  <c r="A103" i="9"/>
  <c r="A95" i="9"/>
  <c r="A87" i="9"/>
  <c r="A79" i="9"/>
  <c r="A71" i="9"/>
  <c r="A63" i="9"/>
  <c r="A55" i="9"/>
  <c r="A47" i="9"/>
  <c r="A39" i="9"/>
  <c r="A31" i="9"/>
  <c r="A23" i="9"/>
  <c r="A15" i="9"/>
  <c r="A7" i="9"/>
  <c r="A131" i="9"/>
  <c r="A91" i="9"/>
  <c r="A59" i="9"/>
  <c r="A27" i="9"/>
  <c r="A130" i="9"/>
  <c r="A98" i="9"/>
  <c r="A134" i="9"/>
  <c r="A126" i="9"/>
  <c r="A118" i="9"/>
  <c r="A110" i="9"/>
  <c r="A102" i="9"/>
  <c r="A94" i="9"/>
  <c r="A86" i="9"/>
  <c r="A78" i="9"/>
  <c r="A70" i="9"/>
  <c r="A62" i="9"/>
  <c r="A54" i="9"/>
  <c r="A46" i="9"/>
  <c r="A38" i="9"/>
  <c r="A30" i="9"/>
  <c r="A22" i="9"/>
  <c r="A14" i="9"/>
  <c r="A6" i="9"/>
  <c r="A115" i="9"/>
  <c r="A83" i="9"/>
  <c r="A51" i="9"/>
  <c r="A19" i="9"/>
  <c r="A122" i="9"/>
  <c r="A82" i="9"/>
  <c r="A133" i="9"/>
  <c r="A125" i="9"/>
  <c r="A117" i="9"/>
  <c r="A109" i="9"/>
  <c r="A101" i="9"/>
  <c r="A93" i="9"/>
  <c r="A85" i="9"/>
  <c r="A77" i="9"/>
  <c r="A69" i="9"/>
  <c r="A61" i="9"/>
  <c r="A53" i="9"/>
  <c r="A45" i="9"/>
  <c r="A37" i="9"/>
  <c r="A29" i="9"/>
  <c r="A21" i="9"/>
  <c r="A13" i="9"/>
  <c r="A5" i="9"/>
  <c r="A132" i="9"/>
  <c r="A124" i="9"/>
  <c r="A116" i="9"/>
  <c r="A108" i="9"/>
  <c r="A100" i="9"/>
  <c r="A92" i="9"/>
  <c r="A84" i="9"/>
  <c r="A76" i="9"/>
  <c r="A68" i="9"/>
  <c r="A60" i="9"/>
  <c r="A52" i="9"/>
  <c r="A44" i="9"/>
  <c r="A36" i="9"/>
  <c r="A28" i="9"/>
  <c r="A20" i="9"/>
  <c r="A12" i="9"/>
  <c r="A4" i="9"/>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BH3" i="6"/>
  <c r="BI3" i="6"/>
  <c r="BJ3" i="6"/>
  <c r="BK3" i="6"/>
  <c r="BL3" i="6"/>
  <c r="BM3" i="6"/>
  <c r="BN3" i="6"/>
  <c r="BO3" i="6"/>
  <c r="BP3" i="6"/>
  <c r="BQ3" i="6"/>
  <c r="BR3" i="6"/>
  <c r="BS3" i="6"/>
  <c r="BT3" i="6"/>
  <c r="BU3" i="6"/>
  <c r="BV3" i="6"/>
  <c r="BW3" i="6"/>
  <c r="BX3" i="6"/>
  <c r="BY3" i="6"/>
  <c r="BZ3" i="6"/>
  <c r="CA3" i="6"/>
  <c r="CB3" i="6"/>
  <c r="CC3" i="6"/>
  <c r="CD3" i="6"/>
  <c r="CE3" i="6"/>
  <c r="CF3" i="6"/>
  <c r="CG3" i="6"/>
  <c r="CH3" i="6"/>
  <c r="CI3" i="6"/>
  <c r="CJ3" i="6"/>
  <c r="CK3" i="6"/>
  <c r="CL3" i="6"/>
  <c r="CM3" i="6"/>
  <c r="CN3" i="6"/>
  <c r="CO3" i="6"/>
  <c r="CP3" i="6"/>
  <c r="CQ3" i="6"/>
  <c r="CR3" i="6"/>
  <c r="CS3" i="6"/>
  <c r="CT3" i="6"/>
  <c r="CU3" i="6"/>
  <c r="CV3" i="6"/>
  <c r="CW3" i="6"/>
  <c r="CX3" i="6"/>
  <c r="CY3" i="6"/>
  <c r="CZ3" i="6"/>
  <c r="DA3" i="6"/>
  <c r="DB3" i="6"/>
  <c r="DC3" i="6"/>
  <c r="DD3" i="6"/>
  <c r="DE3" i="6"/>
  <c r="DF3" i="6"/>
  <c r="DG3" i="6"/>
  <c r="DH3" i="6"/>
  <c r="DI3" i="6"/>
  <c r="DJ3" i="6"/>
  <c r="DK3" i="6"/>
  <c r="DL3" i="6"/>
  <c r="DM3" i="6"/>
  <c r="DN3" i="6"/>
  <c r="DO3" i="6"/>
  <c r="DP3" i="6"/>
  <c r="DQ3" i="6"/>
  <c r="DR3" i="6"/>
  <c r="DS3" i="6"/>
  <c r="DT3" i="6"/>
  <c r="DU3" i="6"/>
  <c r="DV3" i="6"/>
  <c r="DW3" i="6"/>
  <c r="DX3" i="6"/>
  <c r="DY3" i="6"/>
  <c r="DZ3" i="6"/>
  <c r="EA3" i="6"/>
  <c r="EB3" i="6"/>
  <c r="EC3" i="6"/>
  <c r="ED3" i="6"/>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BS3" i="8"/>
  <c r="BT3" i="8"/>
  <c r="BU3" i="8"/>
  <c r="BV3" i="8"/>
  <c r="BW3" i="8"/>
  <c r="BX3" i="8"/>
  <c r="BY3" i="8"/>
  <c r="BZ3" i="8"/>
  <c r="CA3" i="8"/>
  <c r="CB3" i="8"/>
  <c r="CC3" i="8"/>
  <c r="CD3" i="8"/>
  <c r="CE3" i="8"/>
  <c r="CF3" i="8"/>
  <c r="CG3" i="8"/>
  <c r="CH3" i="8"/>
  <c r="CI3" i="8"/>
  <c r="CJ3" i="8"/>
  <c r="CK3" i="8"/>
  <c r="CL3" i="8"/>
  <c r="CM3" i="8"/>
  <c r="CN3" i="8"/>
  <c r="CO3" i="8"/>
  <c r="CP3" i="8"/>
  <c r="CQ3" i="8"/>
  <c r="CR3" i="8"/>
  <c r="CS3" i="8"/>
  <c r="CT3" i="8"/>
  <c r="CU3" i="8"/>
  <c r="CV3" i="8"/>
  <c r="CW3" i="8"/>
  <c r="CX3" i="8"/>
  <c r="CY3" i="8"/>
  <c r="CZ3" i="8"/>
  <c r="DA3" i="8"/>
  <c r="DB3" i="8"/>
  <c r="DC3" i="8"/>
  <c r="DD3" i="8"/>
  <c r="DE3" i="8"/>
  <c r="DF3" i="8"/>
  <c r="DG3" i="8"/>
  <c r="DH3" i="8"/>
  <c r="DI3" i="8"/>
  <c r="DJ3" i="8"/>
  <c r="DK3" i="8"/>
  <c r="DL3" i="8"/>
  <c r="DM3" i="8"/>
  <c r="DN3" i="8"/>
  <c r="DO3" i="8"/>
  <c r="DP3" i="8"/>
  <c r="DQ3" i="8"/>
  <c r="DR3" i="8"/>
  <c r="DS3" i="8"/>
  <c r="DT3" i="8"/>
  <c r="DU3" i="8"/>
  <c r="DV3" i="8"/>
  <c r="DW3" i="8"/>
  <c r="DX3" i="8"/>
  <c r="DY3" i="8"/>
  <c r="DZ3" i="8"/>
  <c r="EA3" i="8"/>
  <c r="EB3" i="8"/>
  <c r="EC3" i="8"/>
  <c r="ED3" i="8"/>
  <c r="DV8" i="6" l="1"/>
  <c r="DW8" i="6"/>
  <c r="DX8" i="6"/>
  <c r="DY8" i="6"/>
  <c r="DZ8" i="6"/>
  <c r="EA8" i="6"/>
  <c r="EB8" i="6"/>
  <c r="EC8" i="6"/>
  <c r="ED8" i="6"/>
  <c r="DS48" i="3"/>
  <c r="DT48" i="3"/>
  <c r="DU48" i="3"/>
  <c r="DV48" i="3"/>
  <c r="DW48" i="3"/>
  <c r="DX48" i="3"/>
  <c r="DY48" i="3"/>
  <c r="DZ48" i="3"/>
  <c r="EA48" i="3"/>
  <c r="EB48" i="3"/>
  <c r="EC48" i="3"/>
  <c r="ED48" i="3"/>
  <c r="DS40" i="3"/>
  <c r="DT40" i="3"/>
  <c r="DU40" i="3"/>
  <c r="DV40" i="3"/>
  <c r="DW40" i="3"/>
  <c r="DX40" i="3"/>
  <c r="DY40" i="3"/>
  <c r="DZ40" i="3"/>
  <c r="EA40" i="3"/>
  <c r="EB40" i="3"/>
  <c r="EC40" i="3"/>
  <c r="ED40" i="3"/>
  <c r="DS30" i="3"/>
  <c r="DT30" i="3"/>
  <c r="DU30" i="3"/>
  <c r="DV30" i="3"/>
  <c r="DW30" i="3"/>
  <c r="DX30" i="3"/>
  <c r="DY30" i="3"/>
  <c r="DZ30" i="3"/>
  <c r="EA30" i="3"/>
  <c r="EB30" i="3"/>
  <c r="EC30" i="3"/>
  <c r="ED30" i="3"/>
  <c r="DT22" i="3"/>
  <c r="DU22" i="3"/>
  <c r="DV22" i="3"/>
  <c r="DW22" i="3"/>
  <c r="DX22" i="3"/>
  <c r="DY22" i="3"/>
  <c r="DZ22" i="3"/>
  <c r="EA22" i="3"/>
  <c r="EB22" i="3"/>
  <c r="EC22" i="3"/>
  <c r="ED22" i="3"/>
  <c r="DT12" i="3"/>
  <c r="DU12" i="3"/>
  <c r="DV12" i="3"/>
  <c r="DW12" i="3"/>
  <c r="DX12" i="3"/>
  <c r="DY12" i="3"/>
  <c r="DZ12" i="3"/>
  <c r="EA12" i="3"/>
  <c r="EB12" i="3"/>
  <c r="EC12" i="3"/>
  <c r="ED12" i="3"/>
  <c r="I29" i="4" l="1" a="1"/>
  <c r="I29" i="4" s="1"/>
  <c r="I19" i="4" a="1"/>
  <c r="I19" i="4" s="1"/>
  <c r="I25" i="4"/>
  <c r="I9" i="4" a="1"/>
  <c r="I9" i="4" s="1"/>
  <c r="E29" i="4" a="1"/>
  <c r="E29" i="4" s="1"/>
  <c r="E19" i="4" a="1"/>
  <c r="E19" i="4" s="1"/>
  <c r="E9" i="4" a="1"/>
  <c r="E10" i="4" s="1"/>
  <c r="A29" i="4" a="1"/>
  <c r="A29" i="4" s="1"/>
  <c r="A19" i="4" a="1"/>
  <c r="A19" i="4" s="1"/>
  <c r="A9" i="4" a="1"/>
  <c r="A17" i="4" s="1"/>
  <c r="C3" i="6"/>
  <c r="D3" i="6"/>
  <c r="E3" i="6"/>
  <c r="F3" i="6"/>
  <c r="G3" i="6"/>
  <c r="H3" i="6"/>
  <c r="I3" i="6"/>
  <c r="J3" i="6"/>
  <c r="K3" i="6"/>
  <c r="L3" i="6"/>
  <c r="M3" i="6"/>
  <c r="N3" i="6"/>
  <c r="O3" i="6"/>
  <c r="P3" i="6"/>
  <c r="Q3" i="6"/>
  <c r="R3" i="6"/>
  <c r="S3" i="6"/>
  <c r="T3" i="6"/>
  <c r="U3" i="6"/>
  <c r="V3" i="6"/>
  <c r="W3" i="6"/>
  <c r="X3" i="6"/>
  <c r="Y3" i="6"/>
  <c r="Z3" i="6"/>
  <c r="AA3" i="6"/>
  <c r="AB3" i="6"/>
  <c r="AC3" i="6"/>
  <c r="AD3" i="6"/>
  <c r="AE3" i="6"/>
  <c r="B3" i="6"/>
  <c r="A50" i="3"/>
  <c r="A51" i="3"/>
  <c r="A52" i="3"/>
  <c r="A53" i="3"/>
  <c r="A54" i="3"/>
  <c r="A49" i="3"/>
  <c r="A42" i="3"/>
  <c r="A43" i="3"/>
  <c r="A44" i="3"/>
  <c r="A45" i="3"/>
  <c r="A46" i="3"/>
  <c r="A41" i="3"/>
  <c r="A32" i="3"/>
  <c r="A33" i="3"/>
  <c r="A34" i="3"/>
  <c r="A35" i="3"/>
  <c r="A36" i="3"/>
  <c r="A31" i="3"/>
  <c r="A24" i="3"/>
  <c r="A25" i="3"/>
  <c r="A26" i="3"/>
  <c r="A27" i="3"/>
  <c r="A28" i="3"/>
  <c r="A23" i="3"/>
  <c r="A14" i="3"/>
  <c r="A15" i="3"/>
  <c r="A16" i="3"/>
  <c r="A17" i="3"/>
  <c r="A18" i="3"/>
  <c r="A13" i="3"/>
  <c r="A6" i="3"/>
  <c r="A7" i="3"/>
  <c r="A8" i="3"/>
  <c r="A9" i="3"/>
  <c r="A10" i="3"/>
  <c r="A5" i="3"/>
  <c r="D8" i="6"/>
  <c r="C3" i="8"/>
  <c r="D3" i="8"/>
  <c r="E3" i="8"/>
  <c r="F3" i="8"/>
  <c r="G3" i="8"/>
  <c r="H3" i="8"/>
  <c r="I3" i="8"/>
  <c r="J3" i="8"/>
  <c r="K3" i="8"/>
  <c r="L3" i="8"/>
  <c r="M3" i="8"/>
  <c r="N3" i="8"/>
  <c r="O3" i="8"/>
  <c r="P3" i="8"/>
  <c r="Q3" i="8"/>
  <c r="R3" i="8"/>
  <c r="S3" i="8"/>
  <c r="T3" i="8"/>
  <c r="U3" i="8"/>
  <c r="V3" i="8"/>
  <c r="W3" i="8"/>
  <c r="X3" i="8"/>
  <c r="Y3" i="8"/>
  <c r="Z3" i="8"/>
  <c r="AA3" i="8"/>
  <c r="AB3" i="8"/>
  <c r="AC3" i="8"/>
  <c r="AD3" i="8"/>
  <c r="AE3" i="8"/>
  <c r="B3" i="8"/>
  <c r="DR48" i="3"/>
  <c r="DQ48" i="3"/>
  <c r="DP48" i="3"/>
  <c r="DO48" i="3"/>
  <c r="DN48" i="3"/>
  <c r="DM48" i="3"/>
  <c r="DL48" i="3"/>
  <c r="DK48" i="3"/>
  <c r="DJ48" i="3"/>
  <c r="DI48" i="3"/>
  <c r="DH48" i="3"/>
  <c r="DG48" i="3"/>
  <c r="DF48" i="3"/>
  <c r="DE48" i="3"/>
  <c r="DD48" i="3"/>
  <c r="DC48" i="3"/>
  <c r="DB48" i="3"/>
  <c r="DA48" i="3"/>
  <c r="CZ48" i="3"/>
  <c r="CY48" i="3"/>
  <c r="CX48" i="3"/>
  <c r="CW48" i="3"/>
  <c r="CV48" i="3"/>
  <c r="CU48"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B4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B30"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B22" i="3"/>
  <c r="DC22" i="3"/>
  <c r="DD22" i="3"/>
  <c r="DE22" i="3"/>
  <c r="DF22" i="3"/>
  <c r="DG22" i="3"/>
  <c r="DH22" i="3"/>
  <c r="DI22" i="3"/>
  <c r="DJ22" i="3"/>
  <c r="DK22" i="3"/>
  <c r="DL22" i="3"/>
  <c r="DM22" i="3"/>
  <c r="DN22" i="3"/>
  <c r="DO22" i="3"/>
  <c r="DP22" i="3"/>
  <c r="DQ22" i="3"/>
  <c r="DR22" i="3"/>
  <c r="DS22" i="3"/>
  <c r="B22" i="3"/>
  <c r="C12"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B12" i="3"/>
  <c r="DC12" i="3"/>
  <c r="DD12" i="3"/>
  <c r="DE12" i="3"/>
  <c r="DF12" i="3"/>
  <c r="DG12" i="3"/>
  <c r="DH12" i="3"/>
  <c r="DI12" i="3"/>
  <c r="DJ12" i="3"/>
  <c r="DK12" i="3"/>
  <c r="DL12" i="3"/>
  <c r="DM12" i="3"/>
  <c r="DN12" i="3"/>
  <c r="DO12" i="3"/>
  <c r="DP12" i="3"/>
  <c r="DQ12" i="3"/>
  <c r="DR12" i="3"/>
  <c r="DS12" i="3"/>
  <c r="B12" i="3"/>
  <c r="C8" i="6"/>
  <c r="E8" i="6"/>
  <c r="G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AM8" i="6"/>
  <c r="AN8" i="6"/>
  <c r="AO8" i="6"/>
  <c r="AP8" i="6"/>
  <c r="AQ8" i="6"/>
  <c r="AR8" i="6"/>
  <c r="AS8" i="6"/>
  <c r="AT8" i="6"/>
  <c r="AU8" i="6"/>
  <c r="AV8" i="6"/>
  <c r="AW8" i="6"/>
  <c r="AX8" i="6"/>
  <c r="AY8" i="6"/>
  <c r="AZ8" i="6"/>
  <c r="BA8" i="6"/>
  <c r="BB8" i="6"/>
  <c r="BC8" i="6"/>
  <c r="BD8" i="6"/>
  <c r="BE8" i="6"/>
  <c r="BF8" i="6"/>
  <c r="BG8" i="6"/>
  <c r="BH8" i="6"/>
  <c r="BI8" i="6"/>
  <c r="BJ8" i="6"/>
  <c r="BK8" i="6"/>
  <c r="BL8" i="6"/>
  <c r="BM8" i="6"/>
  <c r="BN8" i="6"/>
  <c r="BO8" i="6"/>
  <c r="BP8" i="6"/>
  <c r="BQ8" i="6"/>
  <c r="BR8" i="6"/>
  <c r="BS8" i="6"/>
  <c r="BT8" i="6"/>
  <c r="BU8" i="6"/>
  <c r="BV8" i="6"/>
  <c r="BW8" i="6"/>
  <c r="BX8" i="6"/>
  <c r="BY8" i="6"/>
  <c r="BZ8" i="6"/>
  <c r="CA8" i="6"/>
  <c r="CB8" i="6"/>
  <c r="CC8" i="6"/>
  <c r="CD8" i="6"/>
  <c r="CE8" i="6"/>
  <c r="CF8" i="6"/>
  <c r="CG8" i="6"/>
  <c r="CH8" i="6"/>
  <c r="CI8" i="6"/>
  <c r="CJ8" i="6"/>
  <c r="CK8" i="6"/>
  <c r="CL8" i="6"/>
  <c r="CM8" i="6"/>
  <c r="CN8" i="6"/>
  <c r="CO8" i="6"/>
  <c r="CP8" i="6"/>
  <c r="CQ8" i="6"/>
  <c r="CR8" i="6"/>
  <c r="CS8" i="6"/>
  <c r="CT8" i="6"/>
  <c r="CU8" i="6"/>
  <c r="CV8" i="6"/>
  <c r="CW8" i="6"/>
  <c r="CX8" i="6"/>
  <c r="CY8" i="6"/>
  <c r="CZ8" i="6"/>
  <c r="DA8" i="6"/>
  <c r="DB8" i="6"/>
  <c r="DC8" i="6"/>
  <c r="DD8" i="6"/>
  <c r="DE8" i="6"/>
  <c r="DF8" i="6"/>
  <c r="DG8" i="6"/>
  <c r="DH8" i="6"/>
  <c r="DI8" i="6"/>
  <c r="DJ8" i="6"/>
  <c r="DK8" i="6"/>
  <c r="DL8" i="6"/>
  <c r="DM8" i="6"/>
  <c r="DN8" i="6"/>
  <c r="DO8" i="6"/>
  <c r="DP8" i="6"/>
  <c r="DQ8" i="6"/>
  <c r="DR8" i="6"/>
  <c r="DS8" i="6"/>
  <c r="DT8" i="6"/>
  <c r="DU8" i="6"/>
  <c r="B8" i="6"/>
  <c r="A26" i="4" l="1"/>
  <c r="E26" i="4"/>
  <c r="I24" i="4"/>
  <c r="I23" i="4"/>
  <c r="A36" i="4"/>
  <c r="E36" i="4"/>
  <c r="A16" i="4"/>
  <c r="E17" i="4"/>
  <c r="I16" i="4"/>
  <c r="A12" i="4"/>
  <c r="E16" i="4"/>
  <c r="A9" i="4"/>
  <c r="E9" i="4"/>
  <c r="I26" i="4"/>
  <c r="G4" i="6"/>
  <c r="G5" i="6" s="1"/>
  <c r="G6" i="6" s="1"/>
  <c r="EC4" i="6"/>
  <c r="EC5" i="6" s="1"/>
  <c r="EC6" i="6" s="1"/>
  <c r="DV4" i="6"/>
  <c r="ED4" i="6"/>
  <c r="ED5" i="6" s="1"/>
  <c r="ED6" i="6" s="1"/>
  <c r="DW4" i="6"/>
  <c r="DW5" i="6" s="1"/>
  <c r="DW6" i="6" s="1"/>
  <c r="DX4" i="6"/>
  <c r="DX5" i="6" s="1"/>
  <c r="DX6" i="6" s="1"/>
  <c r="DY4" i="6"/>
  <c r="DY5" i="6" s="1"/>
  <c r="DY6" i="6" s="1"/>
  <c r="EA4" i="6"/>
  <c r="EA5" i="6" s="1"/>
  <c r="EA6" i="6" s="1"/>
  <c r="DZ4" i="6"/>
  <c r="DZ5" i="6" s="1"/>
  <c r="DZ6" i="6" s="1"/>
  <c r="EB4" i="6"/>
  <c r="EB5" i="6" s="1"/>
  <c r="EB6" i="6" s="1"/>
  <c r="CI4" i="6"/>
  <c r="CI5" i="6" s="1"/>
  <c r="CI6" i="6" s="1"/>
  <c r="CY4" i="6"/>
  <c r="CY5" i="6" s="1"/>
  <c r="CY6" i="6" s="1"/>
  <c r="AR4" i="6"/>
  <c r="AR5" i="6" s="1"/>
  <c r="AR6" i="6" s="1"/>
  <c r="CQ4" i="6"/>
  <c r="CQ5" i="6" s="1"/>
  <c r="CQ6" i="6" s="1"/>
  <c r="AM4" i="6"/>
  <c r="AM5" i="6" s="1"/>
  <c r="AM6" i="6" s="1"/>
  <c r="AE4" i="6"/>
  <c r="AE5" i="6" s="1"/>
  <c r="AE6" i="6" s="1"/>
  <c r="N4" i="6"/>
  <c r="N5" i="6" s="1"/>
  <c r="N6" i="6" s="1"/>
  <c r="CA4" i="6"/>
  <c r="CA5" i="6" s="1"/>
  <c r="CA6" i="6" s="1"/>
  <c r="W4" i="6"/>
  <c r="W5" i="6" s="1"/>
  <c r="W6" i="6" s="1"/>
  <c r="BS4" i="6"/>
  <c r="BS5" i="6" s="1"/>
  <c r="BS6" i="6" s="1"/>
  <c r="O4" i="6"/>
  <c r="O5" i="6" s="1"/>
  <c r="O6" i="6" s="1"/>
  <c r="BK4" i="6"/>
  <c r="BK5" i="6" s="1"/>
  <c r="BK6" i="6" s="1"/>
  <c r="D4" i="6"/>
  <c r="D5" i="6" s="1"/>
  <c r="D6" i="6" s="1"/>
  <c r="DO4" i="6"/>
  <c r="DO5" i="6" s="1"/>
  <c r="DO6" i="6" s="1"/>
  <c r="BC4" i="6"/>
  <c r="BC5" i="6" s="1"/>
  <c r="BC6" i="6" s="1"/>
  <c r="F4" i="6"/>
  <c r="F5" i="6" s="1"/>
  <c r="F6" i="6" s="1"/>
  <c r="DG4" i="6"/>
  <c r="DG5" i="6" s="1"/>
  <c r="DG6" i="6" s="1"/>
  <c r="AU4" i="6"/>
  <c r="AU5" i="6" s="1"/>
  <c r="AU6" i="6" s="1"/>
  <c r="C4" i="6"/>
  <c r="C5" i="6" s="1"/>
  <c r="C6" i="6" s="1"/>
  <c r="DT4" i="6"/>
  <c r="DT5" i="6" s="1"/>
  <c r="DT6" i="6" s="1"/>
  <c r="CV4" i="6"/>
  <c r="CV5" i="6" s="1"/>
  <c r="CV6" i="6" s="1"/>
  <c r="BX4" i="6"/>
  <c r="BX5" i="6" s="1"/>
  <c r="BX6" i="6" s="1"/>
  <c r="BH4" i="6"/>
  <c r="BH5" i="6" s="1"/>
  <c r="BH6" i="6" s="1"/>
  <c r="DK4" i="6"/>
  <c r="DK5" i="6" s="1"/>
  <c r="DK6" i="6" s="1"/>
  <c r="CM4" i="6"/>
  <c r="CM5" i="6" s="1"/>
  <c r="CM6" i="6" s="1"/>
  <c r="BO4" i="6"/>
  <c r="BO5" i="6" s="1"/>
  <c r="BO6" i="6" s="1"/>
  <c r="AQ4" i="6"/>
  <c r="AQ5" i="6" s="1"/>
  <c r="AQ6" i="6" s="1"/>
  <c r="K4" i="6"/>
  <c r="K5" i="6" s="1"/>
  <c r="K6" i="6" s="1"/>
  <c r="B4" i="6"/>
  <c r="B5" i="6" s="1"/>
  <c r="B6" i="6" s="1"/>
  <c r="DR4" i="6"/>
  <c r="DR5" i="6" s="1"/>
  <c r="DR6" i="6" s="1"/>
  <c r="DJ4" i="6"/>
  <c r="DJ5" i="6" s="1"/>
  <c r="DJ6" i="6" s="1"/>
  <c r="DB4" i="6"/>
  <c r="DB5" i="6" s="1"/>
  <c r="DB6" i="6" s="1"/>
  <c r="CT4" i="6"/>
  <c r="CT5" i="6" s="1"/>
  <c r="CT6" i="6" s="1"/>
  <c r="CL4" i="6"/>
  <c r="CL5" i="6" s="1"/>
  <c r="CL6" i="6" s="1"/>
  <c r="CD4" i="6"/>
  <c r="CD5" i="6" s="1"/>
  <c r="CD6" i="6" s="1"/>
  <c r="BV4" i="6"/>
  <c r="BV5" i="6" s="1"/>
  <c r="BV6" i="6" s="1"/>
  <c r="BN4" i="6"/>
  <c r="BN5" i="6" s="1"/>
  <c r="BN6" i="6" s="1"/>
  <c r="BF4" i="6"/>
  <c r="BF5" i="6" s="1"/>
  <c r="BF6" i="6" s="1"/>
  <c r="AX4" i="6"/>
  <c r="AX5" i="6" s="1"/>
  <c r="AX6" i="6" s="1"/>
  <c r="AP4" i="6"/>
  <c r="AP5" i="6" s="1"/>
  <c r="AP6" i="6" s="1"/>
  <c r="AH4" i="6"/>
  <c r="AH5" i="6" s="1"/>
  <c r="AH6" i="6" s="1"/>
  <c r="Z4" i="6"/>
  <c r="Z5" i="6" s="1"/>
  <c r="Z6" i="6" s="1"/>
  <c r="R4" i="6"/>
  <c r="R5" i="6" s="1"/>
  <c r="R6" i="6" s="1"/>
  <c r="J4" i="6"/>
  <c r="J5" i="6" s="1"/>
  <c r="J6" i="6" s="1"/>
  <c r="DD4" i="6"/>
  <c r="DD5" i="6" s="1"/>
  <c r="DD6" i="6" s="1"/>
  <c r="CF4" i="6"/>
  <c r="CF5" i="6" s="1"/>
  <c r="CF6" i="6" s="1"/>
  <c r="AZ4" i="6"/>
  <c r="AZ5" i="6" s="1"/>
  <c r="AZ6" i="6" s="1"/>
  <c r="DC4" i="6"/>
  <c r="DC5" i="6" s="1"/>
  <c r="DC6" i="6" s="1"/>
  <c r="CE4" i="6"/>
  <c r="CE5" i="6" s="1"/>
  <c r="CE6" i="6" s="1"/>
  <c r="BG4" i="6"/>
  <c r="BG5" i="6" s="1"/>
  <c r="BG6" i="6" s="1"/>
  <c r="AI4" i="6"/>
  <c r="AI5" i="6" s="1"/>
  <c r="AI6" i="6" s="1"/>
  <c r="S4" i="6"/>
  <c r="S5" i="6" s="1"/>
  <c r="S6" i="6" s="1"/>
  <c r="DQ4" i="6"/>
  <c r="DQ5" i="6" s="1"/>
  <c r="DQ6" i="6" s="1"/>
  <c r="DI4" i="6"/>
  <c r="DI5" i="6" s="1"/>
  <c r="DI6" i="6" s="1"/>
  <c r="DA4" i="6"/>
  <c r="DA5" i="6" s="1"/>
  <c r="DA6" i="6" s="1"/>
  <c r="CS4" i="6"/>
  <c r="CS5" i="6" s="1"/>
  <c r="CS6" i="6" s="1"/>
  <c r="CK4" i="6"/>
  <c r="CK5" i="6" s="1"/>
  <c r="CK6" i="6" s="1"/>
  <c r="CC4" i="6"/>
  <c r="CC5" i="6" s="1"/>
  <c r="CC6" i="6" s="1"/>
  <c r="BU4" i="6"/>
  <c r="BU5" i="6" s="1"/>
  <c r="BU6" i="6" s="1"/>
  <c r="BM4" i="6"/>
  <c r="BM5" i="6" s="1"/>
  <c r="BM6" i="6" s="1"/>
  <c r="BE4" i="6"/>
  <c r="BE5" i="6" s="1"/>
  <c r="BE6" i="6" s="1"/>
  <c r="AW4" i="6"/>
  <c r="AW5" i="6" s="1"/>
  <c r="AW6" i="6" s="1"/>
  <c r="AO4" i="6"/>
  <c r="AO5" i="6" s="1"/>
  <c r="AO6" i="6" s="1"/>
  <c r="AG4" i="6"/>
  <c r="AG5" i="6" s="1"/>
  <c r="AG6" i="6" s="1"/>
  <c r="Y4" i="6"/>
  <c r="Y5" i="6" s="1"/>
  <c r="Y6" i="6" s="1"/>
  <c r="Q4" i="6"/>
  <c r="Q5" i="6" s="1"/>
  <c r="Q6" i="6" s="1"/>
  <c r="I4" i="6"/>
  <c r="I5" i="6" s="1"/>
  <c r="I6" i="6" s="1"/>
  <c r="DL4" i="6"/>
  <c r="DL5" i="6" s="1"/>
  <c r="DL6" i="6" s="1"/>
  <c r="CN4" i="6"/>
  <c r="CN5" i="6" s="1"/>
  <c r="CN6" i="6" s="1"/>
  <c r="BP4" i="6"/>
  <c r="BP5" i="6" s="1"/>
  <c r="BP6" i="6" s="1"/>
  <c r="DS4" i="6"/>
  <c r="DS5" i="6" s="1"/>
  <c r="DS6" i="6" s="1"/>
  <c r="CU4" i="6"/>
  <c r="CU5" i="6" s="1"/>
  <c r="CU6" i="6" s="1"/>
  <c r="BW4" i="6"/>
  <c r="BW5" i="6" s="1"/>
  <c r="BW6" i="6" s="1"/>
  <c r="AY4" i="6"/>
  <c r="AY5" i="6" s="1"/>
  <c r="AY6" i="6" s="1"/>
  <c r="AA4" i="6"/>
  <c r="AA5" i="6" s="1"/>
  <c r="AA6" i="6" s="1"/>
  <c r="DP4" i="6"/>
  <c r="DP5" i="6" s="1"/>
  <c r="DP6" i="6" s="1"/>
  <c r="DH4" i="6"/>
  <c r="DH5" i="6" s="1"/>
  <c r="DH6" i="6" s="1"/>
  <c r="CZ4" i="6"/>
  <c r="CZ5" i="6" s="1"/>
  <c r="CZ6" i="6" s="1"/>
  <c r="CR4" i="6"/>
  <c r="CR5" i="6" s="1"/>
  <c r="CR6" i="6" s="1"/>
  <c r="CJ4" i="6"/>
  <c r="CJ5" i="6" s="1"/>
  <c r="CJ6" i="6" s="1"/>
  <c r="CB4" i="6"/>
  <c r="CB5" i="6" s="1"/>
  <c r="CB6" i="6" s="1"/>
  <c r="BT4" i="6"/>
  <c r="BT5" i="6" s="1"/>
  <c r="BT6" i="6" s="1"/>
  <c r="BL4" i="6"/>
  <c r="BL5" i="6" s="1"/>
  <c r="BL6" i="6" s="1"/>
  <c r="BD4" i="6"/>
  <c r="BD5" i="6" s="1"/>
  <c r="BD6" i="6" s="1"/>
  <c r="AV4" i="6"/>
  <c r="AV5" i="6" s="1"/>
  <c r="AV6" i="6" s="1"/>
  <c r="AN4" i="6"/>
  <c r="AN5" i="6" s="1"/>
  <c r="AN6" i="6" s="1"/>
  <c r="AF4" i="6"/>
  <c r="AF5" i="6" s="1"/>
  <c r="AF6" i="6" s="1"/>
  <c r="X4" i="6"/>
  <c r="X5" i="6" s="1"/>
  <c r="X6" i="6" s="1"/>
  <c r="P4" i="6"/>
  <c r="P5" i="6" s="1"/>
  <c r="P6" i="6" s="1"/>
  <c r="H4" i="6"/>
  <c r="H5" i="6" s="1"/>
  <c r="H6" i="6" s="1"/>
  <c r="DN4" i="6"/>
  <c r="DN5" i="6" s="1"/>
  <c r="DN6" i="6" s="1"/>
  <c r="DF4" i="6"/>
  <c r="DF5" i="6" s="1"/>
  <c r="DF6" i="6" s="1"/>
  <c r="CX4" i="6"/>
  <c r="CX5" i="6" s="1"/>
  <c r="CX6" i="6" s="1"/>
  <c r="CP4" i="6"/>
  <c r="CP5" i="6" s="1"/>
  <c r="CP6" i="6" s="1"/>
  <c r="CH4" i="6"/>
  <c r="CH5" i="6" s="1"/>
  <c r="CH6" i="6" s="1"/>
  <c r="BZ4" i="6"/>
  <c r="BZ5" i="6" s="1"/>
  <c r="BZ6" i="6" s="1"/>
  <c r="BR4" i="6"/>
  <c r="BR5" i="6" s="1"/>
  <c r="BR6" i="6" s="1"/>
  <c r="BJ4" i="6"/>
  <c r="BJ5" i="6" s="1"/>
  <c r="BJ6" i="6" s="1"/>
  <c r="BB4" i="6"/>
  <c r="BB5" i="6" s="1"/>
  <c r="BB6" i="6" s="1"/>
  <c r="AT4" i="6"/>
  <c r="AT5" i="6" s="1"/>
  <c r="AT6" i="6" s="1"/>
  <c r="AL4" i="6"/>
  <c r="AL5" i="6" s="1"/>
  <c r="AL6" i="6" s="1"/>
  <c r="AD4" i="6"/>
  <c r="AD5" i="6" s="1"/>
  <c r="AD6" i="6" s="1"/>
  <c r="V4" i="6"/>
  <c r="V5" i="6" s="1"/>
  <c r="V6" i="6" s="1"/>
  <c r="DU4" i="6"/>
  <c r="DU5" i="6" s="1"/>
  <c r="DU6" i="6" s="1"/>
  <c r="DM4" i="6"/>
  <c r="DM5" i="6" s="1"/>
  <c r="DM6" i="6" s="1"/>
  <c r="DE4" i="6"/>
  <c r="DE5" i="6" s="1"/>
  <c r="DE6" i="6" s="1"/>
  <c r="CW4" i="6"/>
  <c r="CW5" i="6" s="1"/>
  <c r="CW6" i="6" s="1"/>
  <c r="CO4" i="6"/>
  <c r="CO5" i="6" s="1"/>
  <c r="CO6" i="6" s="1"/>
  <c r="CG4" i="6"/>
  <c r="CG5" i="6" s="1"/>
  <c r="CG6" i="6" s="1"/>
  <c r="BY4" i="6"/>
  <c r="BY5" i="6" s="1"/>
  <c r="BY6" i="6" s="1"/>
  <c r="BQ4" i="6"/>
  <c r="BQ5" i="6" s="1"/>
  <c r="BQ6" i="6" s="1"/>
  <c r="BI4" i="6"/>
  <c r="BI5" i="6" s="1"/>
  <c r="BI6" i="6" s="1"/>
  <c r="BA4" i="6"/>
  <c r="BA5" i="6" s="1"/>
  <c r="BA6" i="6" s="1"/>
  <c r="AS4" i="6"/>
  <c r="AS5" i="6" s="1"/>
  <c r="AS6" i="6" s="1"/>
  <c r="AK4" i="6"/>
  <c r="AK5" i="6" s="1"/>
  <c r="AK6" i="6" s="1"/>
  <c r="AC4" i="6"/>
  <c r="AC5" i="6" s="1"/>
  <c r="AC6" i="6" s="1"/>
  <c r="U4" i="6"/>
  <c r="U5" i="6" s="1"/>
  <c r="U6" i="6" s="1"/>
  <c r="M4" i="6"/>
  <c r="M5" i="6" s="1"/>
  <c r="M6" i="6" s="1"/>
  <c r="E4" i="6"/>
  <c r="E5" i="6" s="1"/>
  <c r="E6" i="6" s="1"/>
  <c r="AJ4" i="6"/>
  <c r="AJ5" i="6" s="1"/>
  <c r="AJ6" i="6" s="1"/>
  <c r="AB4" i="6"/>
  <c r="AB5" i="6" s="1"/>
  <c r="AB6" i="6" s="1"/>
  <c r="T4" i="6"/>
  <c r="T5" i="6" s="1"/>
  <c r="T6" i="6" s="1"/>
  <c r="L4" i="6"/>
  <c r="L5" i="6" s="1"/>
  <c r="L6" i="6" s="1"/>
  <c r="I35" i="4"/>
  <c r="I34" i="4"/>
  <c r="I33" i="4"/>
  <c r="I32" i="4"/>
  <c r="I36" i="4"/>
  <c r="I31" i="4"/>
  <c r="I38" i="4"/>
  <c r="I30" i="4"/>
  <c r="I37" i="4"/>
  <c r="I22" i="4"/>
  <c r="I21" i="4"/>
  <c r="I28" i="4"/>
  <c r="I20" i="4"/>
  <c r="I27" i="4"/>
  <c r="I15" i="4"/>
  <c r="I14" i="4"/>
  <c r="I13" i="4"/>
  <c r="I12" i="4"/>
  <c r="I11" i="4"/>
  <c r="I18" i="4"/>
  <c r="I10" i="4"/>
  <c r="F20" i="6" s="1"/>
  <c r="I17" i="4"/>
  <c r="E35" i="4"/>
  <c r="E34" i="4"/>
  <c r="E33" i="4"/>
  <c r="E31" i="4"/>
  <c r="E32" i="4"/>
  <c r="E38" i="4"/>
  <c r="E30" i="4"/>
  <c r="E37" i="4"/>
  <c r="E25" i="4"/>
  <c r="E24" i="4"/>
  <c r="E23" i="4"/>
  <c r="E22" i="4"/>
  <c r="E21" i="4"/>
  <c r="E28" i="4"/>
  <c r="E20" i="4"/>
  <c r="E27" i="4"/>
  <c r="E15" i="4"/>
  <c r="E14" i="4"/>
  <c r="E13" i="4"/>
  <c r="E12" i="4"/>
  <c r="E11" i="4"/>
  <c r="E18" i="4"/>
  <c r="A35" i="4"/>
  <c r="A34" i="4"/>
  <c r="A33" i="4"/>
  <c r="A32" i="4"/>
  <c r="A31" i="4"/>
  <c r="A38" i="4"/>
  <c r="A30" i="4"/>
  <c r="A37" i="4"/>
  <c r="A25" i="4"/>
  <c r="A24" i="4"/>
  <c r="A23" i="4"/>
  <c r="A22" i="4"/>
  <c r="A21" i="4"/>
  <c r="A28" i="4"/>
  <c r="A20" i="4"/>
  <c r="A27" i="4"/>
  <c r="A15" i="4"/>
  <c r="A14" i="4"/>
  <c r="A13" i="4"/>
  <c r="A11" i="4"/>
  <c r="A18" i="4"/>
  <c r="A10" i="4"/>
  <c r="H8" i="6"/>
  <c r="F8" i="6"/>
  <c r="K9" i="6"/>
  <c r="M9" i="6"/>
  <c r="L9" i="6"/>
  <c r="J9" i="6"/>
  <c r="I9" i="6"/>
  <c r="H9" i="6"/>
  <c r="D9" i="6"/>
  <c r="C9" i="6"/>
  <c r="B9" i="6"/>
  <c r="E9" i="6" s="1"/>
  <c r="F9" i="6" s="1"/>
  <c r="DV5" i="6"/>
  <c r="DV6" i="6" s="1"/>
  <c r="D17" i="6" l="1"/>
  <c r="D20" i="6"/>
  <c r="B20" i="6"/>
  <c r="G9" i="6"/>
  <c r="B17" i="6" s="1"/>
  <c r="B22" i="6" l="1"/>
  <c r="H4" i="1" s="1"/>
</calcChain>
</file>

<file path=xl/sharedStrings.xml><?xml version="1.0" encoding="utf-8"?>
<sst xmlns="http://schemas.openxmlformats.org/spreadsheetml/2006/main" count="791" uniqueCount="369">
  <si>
    <t>Select Sex:</t>
  </si>
  <si>
    <t>Sex</t>
  </si>
  <si>
    <t>Male</t>
  </si>
  <si>
    <t>Female</t>
  </si>
  <si>
    <t>Model</t>
  </si>
  <si>
    <t>FSRP Inputs (Recalibrated - Aggregate CKB Baseline)</t>
  </si>
  <si>
    <t>FSRP Inputs (Recalibrated and Refitted - Aggregate CKB Baseline)</t>
  </si>
  <si>
    <t>Expanded Model with CKB Inputs</t>
  </si>
  <si>
    <t>Qingdao (Urban)</t>
  </si>
  <si>
    <t>Harbin (Urban)</t>
  </si>
  <si>
    <t>Haikou (Urban)</t>
  </si>
  <si>
    <t>Suzhou (Urban)</t>
  </si>
  <si>
    <t>Liuzhou (Urban)</t>
  </si>
  <si>
    <t>Sichuan (Rural)</t>
  </si>
  <si>
    <t>Gansu (Rural)</t>
  </si>
  <si>
    <t>Henan (Rural)</t>
  </si>
  <si>
    <t>Zhejiang (Rural)</t>
  </si>
  <si>
    <t>Hunan (Rural)</t>
  </si>
  <si>
    <t>Select Model:</t>
  </si>
  <si>
    <t>N/A</t>
  </si>
  <si>
    <t>Hazard Ratios (Male)</t>
  </si>
  <si>
    <t>Hazard Ratios (Female)</t>
  </si>
  <si>
    <t>Risk Factors:</t>
  </si>
  <si>
    <t>Insert risk factor values for individual in this column</t>
  </si>
  <si>
    <r>
      <rPr>
        <b/>
        <sz val="11"/>
        <rFont val="Calibri"/>
        <family val="2"/>
        <scheme val="minor"/>
      </rPr>
      <t xml:space="preserve">Model Selection Options: </t>
    </r>
    <r>
      <rPr>
        <i/>
        <sz val="11"/>
        <color rgb="FFFF0000"/>
        <rFont val="Calibri"/>
        <family val="2"/>
        <scheme val="minor"/>
      </rPr>
      <t xml:space="preserve"> Use options below to select appropriate stroke risk equation.</t>
    </r>
  </si>
  <si>
    <t>Age (10 yrs)</t>
  </si>
  <si>
    <t>Current Smoking</t>
  </si>
  <si>
    <t>CHD</t>
  </si>
  <si>
    <t>Age 65+</t>
  </si>
  <si>
    <t>DM, if Age&lt;65</t>
  </si>
  <si>
    <t>DM, if Age 65+</t>
  </si>
  <si>
    <t>HTN Rx</t>
  </si>
  <si>
    <t>SBP per 10 mmHg, if no HRx</t>
  </si>
  <si>
    <t>SBP per 10 mmHg, if HRx</t>
  </si>
  <si>
    <t>FSRP</t>
  </si>
  <si>
    <t>Prediction</t>
  </si>
  <si>
    <t>Total Stroke</t>
  </si>
  <si>
    <t>Ischemic Stroke</t>
  </si>
  <si>
    <t>Hemorrhagic Stroke</t>
  </si>
  <si>
    <t>Select Prediction:</t>
  </si>
  <si>
    <t>Individual Risk Factor Values:</t>
  </si>
  <si>
    <t>Model Output:</t>
  </si>
  <si>
    <t>CKB Aggregate (Recalibrated)</t>
  </si>
  <si>
    <t>CKB Aggregate (Recalibrated and Refitted)</t>
  </si>
  <si>
    <t>Age (yrs)</t>
  </si>
  <si>
    <t>Current Smoking (0 for no; 1 for yes)</t>
  </si>
  <si>
    <t>History of CHD? (0 for no; 1 for yes)</t>
  </si>
  <si>
    <t>Used BP-lowering drugs? (0 for no; 1 for yes)</t>
  </si>
  <si>
    <t>SBP (in mmHg)</t>
  </si>
  <si>
    <t>region_is_urban</t>
  </si>
  <si>
    <t>sbp_mean</t>
  </si>
  <si>
    <t>household_size</t>
  </si>
  <si>
    <t>has_health_cover</t>
  </si>
  <si>
    <t>years_since_quitting_smoking</t>
  </si>
  <si>
    <t>has_copd</t>
  </si>
  <si>
    <t>rheum_heart_dis_diag</t>
  </si>
  <si>
    <t>tb_diag</t>
  </si>
  <si>
    <t>cirrhosis_hep_diag</t>
  </si>
  <si>
    <t>peptic_ulcer_diag</t>
  </si>
  <si>
    <t>gall_diag</t>
  </si>
  <si>
    <t>asthma_diag</t>
  </si>
  <si>
    <t>kidney_dis_diag</t>
  </si>
  <si>
    <t>fracture_diag</t>
  </si>
  <si>
    <t>rheum_arthritis_diag</t>
  </si>
  <si>
    <t>neurasthenia_diag</t>
  </si>
  <si>
    <t>head_injury_diag</t>
  </si>
  <si>
    <t>cancer_diag</t>
  </si>
  <si>
    <t>blood_transfusions</t>
  </si>
  <si>
    <t>children</t>
  </si>
  <si>
    <t>siblings</t>
  </si>
  <si>
    <t>mother_still_alive</t>
  </si>
  <si>
    <t>father_still_alive</t>
  </si>
  <si>
    <t>mother_stroke</t>
  </si>
  <si>
    <t>mother_heart_attack</t>
  </si>
  <si>
    <t>mother_diabetes</t>
  </si>
  <si>
    <t>mother_cancer</t>
  </si>
  <si>
    <t>father_stroke</t>
  </si>
  <si>
    <t>father_diabetes</t>
  </si>
  <si>
    <t>father_heart_attack</t>
  </si>
  <si>
    <t>father_cancer</t>
  </si>
  <si>
    <t>siblings_stroke</t>
  </si>
  <si>
    <t>siblings_diabetes</t>
  </si>
  <si>
    <t>siblings_heart_attack</t>
  </si>
  <si>
    <t>siblings_cancer</t>
  </si>
  <si>
    <t>children_stroke</t>
  </si>
  <si>
    <t>children_heart_attack</t>
  </si>
  <si>
    <t>children_diabetes</t>
  </si>
  <si>
    <t>children_cancer</t>
  </si>
  <si>
    <t>met</t>
  </si>
  <si>
    <t>met_hours</t>
  </si>
  <si>
    <t>standing_height_cm</t>
  </si>
  <si>
    <t>sitting_height_cm</t>
  </si>
  <si>
    <t>waist_cm</t>
  </si>
  <si>
    <t>waist_hip_ratio_percent</t>
  </si>
  <si>
    <t>weight_kg</t>
  </si>
  <si>
    <t>bmi_calc</t>
  </si>
  <si>
    <t>fat_percent</t>
  </si>
  <si>
    <t>dbp_mean</t>
  </si>
  <si>
    <t>heart_rate_mean_10s</t>
  </si>
  <si>
    <t>smoking_category_1</t>
  </si>
  <si>
    <t>smoking_category_2</t>
  </si>
  <si>
    <t>smoking_category_3</t>
  </si>
  <si>
    <t>smoking_category_4</t>
  </si>
  <si>
    <t>emph_bronc_diag</t>
  </si>
  <si>
    <t>psych_disorder_diag</t>
  </si>
  <si>
    <t>highest_education_0</t>
  </si>
  <si>
    <t>highest_education_1</t>
  </si>
  <si>
    <t>highest_education_2</t>
  </si>
  <si>
    <t>highest_education_3</t>
  </si>
  <si>
    <t>highest_education_4</t>
  </si>
  <si>
    <t>highest_education_5</t>
  </si>
  <si>
    <t>occupation_0</t>
  </si>
  <si>
    <t>occupation_1</t>
  </si>
  <si>
    <t>occupation_2</t>
  </si>
  <si>
    <t>occupation_3</t>
  </si>
  <si>
    <t>occupation_4</t>
  </si>
  <si>
    <t>occupation_5</t>
  </si>
  <si>
    <t>occupation_6</t>
  </si>
  <si>
    <t>occupation_7</t>
  </si>
  <si>
    <t>occupation_8</t>
  </si>
  <si>
    <t>occupation_9</t>
  </si>
  <si>
    <t>household_income_0</t>
  </si>
  <si>
    <t>household_income_1</t>
  </si>
  <si>
    <t>household_income_2</t>
  </si>
  <si>
    <t>household_income_3</t>
  </si>
  <si>
    <t>household_income_4</t>
  </si>
  <si>
    <t>household_income_5</t>
  </si>
  <si>
    <t>alcohol_category_1</t>
  </si>
  <si>
    <t>alcohol_category_2</t>
  </si>
  <si>
    <t>alcohol_category_3</t>
  </si>
  <si>
    <t>alcohol_category_4</t>
  </si>
  <si>
    <t>alcohol_category_5</t>
  </si>
  <si>
    <t>alcohol_category_6</t>
  </si>
  <si>
    <t>smoking_now_0</t>
  </si>
  <si>
    <t>smoking_now_1</t>
  </si>
  <si>
    <t>smoking_now_2</t>
  </si>
  <si>
    <t>smoking_now_3</t>
  </si>
  <si>
    <t>self_rated_health_0</t>
  </si>
  <si>
    <t>self_rated_health_1</t>
  </si>
  <si>
    <t>self_rated_health_2</t>
  </si>
  <si>
    <t>self_rated_health_3</t>
  </si>
  <si>
    <t>comparative_health_0</t>
  </si>
  <si>
    <t>comparative_health_1</t>
  </si>
  <si>
    <t>comparative_health_2</t>
  </si>
  <si>
    <t>comparative_health_3</t>
  </si>
  <si>
    <t>diet_freq_rice_0</t>
  </si>
  <si>
    <t>diet_freq_rice_1</t>
  </si>
  <si>
    <t>diet_freq_rice_2</t>
  </si>
  <si>
    <t>diet_freq_rice_3</t>
  </si>
  <si>
    <t>diet_freq_rice_4</t>
  </si>
  <si>
    <t>diet_freq_wheat_0</t>
  </si>
  <si>
    <t>diet_freq_wheat_1</t>
  </si>
  <si>
    <t>diet_freq_wheat_2</t>
  </si>
  <si>
    <t>diet_freq_wheat_3</t>
  </si>
  <si>
    <t>diet_freq_wheat_4</t>
  </si>
  <si>
    <t>diet_freq_other_staple_0</t>
  </si>
  <si>
    <t>diet_freq_other_staple_1</t>
  </si>
  <si>
    <t>diet_freq_other_staple_2</t>
  </si>
  <si>
    <t>diet_freq_other_staple_3</t>
  </si>
  <si>
    <t>diet_freq_other_staple_4</t>
  </si>
  <si>
    <t>missing_mother_history</t>
  </si>
  <si>
    <t>missing_father_history</t>
  </si>
  <si>
    <t>missing_siblings_history</t>
  </si>
  <si>
    <t>All CKB variables are listed below. Green cells indicate risk factors that are included in a particular model. Red cells indicate risk factors that were not included. Hazard ratios for all selected risk factors are reported in the following tables.</t>
  </si>
  <si>
    <t>has_diabetes</t>
  </si>
  <si>
    <t>hypertension_diag</t>
  </si>
  <si>
    <t>This sheet walks through the risk prediction calculation.</t>
  </si>
  <si>
    <t>All Risk Factors:</t>
  </si>
  <si>
    <t>Risk Factor HRs for Selected Model:</t>
  </si>
  <si>
    <t>Individual's Risk Factor Values:</t>
  </si>
  <si>
    <t>Baseline Survival Function Value for Selected Model:</t>
  </si>
  <si>
    <t>Has Diabetes? (0 for no; 1 for yes)</t>
  </si>
  <si>
    <t>Risk Prediction:</t>
  </si>
  <si>
    <t>Transform HRs to Coefficients:</t>
  </si>
  <si>
    <t>Mean CKB Risk Factor Values:</t>
  </si>
  <si>
    <t>Exponent:</t>
  </si>
  <si>
    <t>Baseline survival function for an individual with mean CKB risk factor values evaluated at year 8 for each of the reported models.</t>
  </si>
  <si>
    <t>IS</t>
  </si>
  <si>
    <t>HS</t>
  </si>
  <si>
    <t>Recalibrated</t>
  </si>
  <si>
    <t>Recalibrated and Refitted</t>
  </si>
  <si>
    <t>CKB Inputs</t>
  </si>
  <si>
    <t>Uncalibrated</t>
  </si>
  <si>
    <t>Recalibrated/Refitted/Expanded?</t>
  </si>
  <si>
    <t>9Yr Total Stroke Risk</t>
  </si>
  <si>
    <t>9Yr Ischemic Stroke Risk</t>
  </si>
  <si>
    <t>9Yr Hemorrhagic Stroke Risk</t>
  </si>
  <si>
    <t>Predicted 9-yr Risk:</t>
  </si>
  <si>
    <t>Baseline Survival at 9 years</t>
  </si>
  <si>
    <t>Mean risk factors values for CKB individuals.</t>
  </si>
  <si>
    <t>bowel_movement_freq_0</t>
  </si>
  <si>
    <t>bowel_movement_freq_1</t>
  </si>
  <si>
    <t>bowel_movement_freq_2</t>
  </si>
  <si>
    <t>bowel_movement_freq_3</t>
  </si>
  <si>
    <t>gum_bleed_freq_0</t>
  </si>
  <si>
    <t>gum_bleed_freq_1</t>
  </si>
  <si>
    <t>gum_bleed_freq_2</t>
  </si>
  <si>
    <t>gum_bleed_freq_3</t>
  </si>
  <si>
    <t>List of all CKB inputs and their definitions</t>
  </si>
  <si>
    <t>Age in decades</t>
  </si>
  <si>
    <t>Do you currently smoke (0: no, 1: yes)</t>
  </si>
  <si>
    <t>Has a doctor EVER told you that you had coronary heart disease? (0: no, 1: yes)</t>
  </si>
  <si>
    <t>IF age &gt;= 65 years, do you have diabetes? (0: no, 1: yes)</t>
  </si>
  <si>
    <t>IF age &lt; 65 years, do you have diabetes? (0: no, 1: yes)</t>
  </si>
  <si>
    <t>Age &gt;= 65 years? (0: no, 1: yes)</t>
  </si>
  <si>
    <t>Do you use blood pressure drugs? (0: no, 1: yes)</t>
  </si>
  <si>
    <t>IF not using blood pressure drugs, what is your systolic blood pressure (in mmHg) / 10</t>
  </si>
  <si>
    <t>IF using blood pressure drugs, what is your systolic blood pressure (in mmHg) / 10</t>
  </si>
  <si>
    <t>Is region urban? (0: no, 1: yes)</t>
  </si>
  <si>
    <t>Do you have diabetes? (0: no, 1: yes)</t>
  </si>
  <si>
    <t>How many people live together in your household?</t>
  </si>
  <si>
    <t>Do you have health care coverage? (0: no, 1: yes)</t>
  </si>
  <si>
    <t>Has a doctor EVER told you that you had COPD? (0: no, 1: yes)</t>
  </si>
  <si>
    <t>Has a doctor EVER told you that you had hypertension? (0: no, 1: yes)</t>
  </si>
  <si>
    <t>Has a doctor EVER told you that you had rheumatic heart disease? (0: no, 1: yes)</t>
  </si>
  <si>
    <t>Has a doctor EVER told you that you had TB? (0: no, 1: yes)</t>
  </si>
  <si>
    <t>Has a doctor EVER told you that you had cirrhosis/chronic hepatitis? (0: no, 1: yes)</t>
  </si>
  <si>
    <t>Has a doctor EVER told you that you had a peptic ulcer? (0: no, 1: yes)</t>
  </si>
  <si>
    <t>Has a doctor EVER told you that you had a gallstone/gallbladder dis.? (0: no, 1: yes)</t>
  </si>
  <si>
    <t>Has a doctor EVER told you that you had asthma? (0: no, 1: yes)</t>
  </si>
  <si>
    <t>Has a doctor EVER told you that you had kidney disease? (0: no, 1: yes)</t>
  </si>
  <si>
    <t>Has a doctor EVER told you that you had a fracture? (0: no, 1: yes)</t>
  </si>
  <si>
    <t>Has a doctor EVER told you that you had rheumatoid arthritis? (0: no, 1: yes)</t>
  </si>
  <si>
    <t>Has a doctor EVER told you that you had neurasthenia? (0: no, 1: yes)</t>
  </si>
  <si>
    <t>Has a doctor EVER told you that you had a head injury? (0: no, 1: yes)</t>
  </si>
  <si>
    <t>Has a doctor EVER told you that you had cancer? (0: no, 1: yes)</t>
  </si>
  <si>
    <t>How many blood transfusions have you received? (if none, put 0)</t>
  </si>
  <si>
    <t>How many children do you have?</t>
  </si>
  <si>
    <t>How many siblings do you have?</t>
  </si>
  <si>
    <t>Is your mother still alive? (0: no, 1: yes)</t>
  </si>
  <si>
    <t>Is your father still alive? (0: no, 1: yes)</t>
  </si>
  <si>
    <t>Did your mother ever have a stroke? (0: no, 1: yes)</t>
  </si>
  <si>
    <t>Did your mother ever have a heart attack? (0: no, 1: yes)</t>
  </si>
  <si>
    <t>Did your mother ever have diabetes? (0: no, 1: yes)</t>
  </si>
  <si>
    <t>Did your mother ever have cancer? (0: no, 1: yes)</t>
  </si>
  <si>
    <t>Did your father ever have a stroke? (0: no, 1: yes)</t>
  </si>
  <si>
    <t>Did your father ever have diabetes? (0: no, 1: yes)</t>
  </si>
  <si>
    <t>Did your father ever have a heart attack? (0: no, 1: yes)</t>
  </si>
  <si>
    <t>Did your father ever have cancer? (0: no, 1: yes)</t>
  </si>
  <si>
    <t>Did your siblings (incl. half siblings) ever have a stroke? (0: if no, else record the number with disease)</t>
  </si>
  <si>
    <t>Did your siblings (incl. half siblings) ever have diabetes? (0: if no, else record the number with disease)</t>
  </si>
  <si>
    <t>Did your siblings (incl. half siblings) ever have a heart attack? (0: if no, else record the number with disease)</t>
  </si>
  <si>
    <t>Did your children ever have a stroke? (0: if no, else record the number with disease)</t>
  </si>
  <si>
    <t>Did your children ever have a heart attack? (0: if no, else record the number with disease)</t>
  </si>
  <si>
    <t>Did your children ever have diabetes? (0: if no, else record the number with disease)</t>
  </si>
  <si>
    <t>Did your children ever have cancer? (0: if no, else record the number with disease)</t>
  </si>
  <si>
    <t>Did your siblings (incl. half siblings) ever have cancer? (0: if no, else record the number with disease)</t>
  </si>
  <si>
    <t>Total daily physical activity (Metabolic Equivalent of Task)</t>
  </si>
  <si>
    <t>Total daily hours spent on physical activity</t>
  </si>
  <si>
    <t>Standing height in cm (without shoes)</t>
  </si>
  <si>
    <t>Sitting height in cm</t>
  </si>
  <si>
    <t>Waist measurement in cm</t>
  </si>
  <si>
    <t>Waist to hip ratio</t>
  </si>
  <si>
    <t>Weight in kg (without shoes, but in light clothing)</t>
  </si>
  <si>
    <t>BMI calculated from measured height and weight (in kg/m^2)</t>
  </si>
  <si>
    <t>Systolic blood pressure in mmHg (mean of two measurements)</t>
  </si>
  <si>
    <t>Heart rate (bpm/10)</t>
  </si>
  <si>
    <t>Has a doctor EVER told you that you have a psychiatric disorder? (0: no, 1: yes)</t>
  </si>
  <si>
    <t>Has a doctor EVER told you that you had emphysema/bronchitis? (0: no, 1: yes)</t>
  </si>
  <si>
    <t>What is the highest level of school education you ever received? -- No formal school (0: no, 1: yes)</t>
  </si>
  <si>
    <t>What is the highest level of school education you ever received? -- Primary School (0: no, 1: yes)</t>
  </si>
  <si>
    <t>What is the highest level of school education you ever received? -- Middle School (0: no, 1: yes)</t>
  </si>
  <si>
    <t>What is the highest level of school education you ever received? -- High School (0: no, 1: yes)</t>
  </si>
  <si>
    <t>What is the highest level of school education you ever received? -- Technical school / college (0: no, 1: yes)</t>
  </si>
  <si>
    <t>What is the highest level of school education you ever received? -- University (0: no, 1: yes)</t>
  </si>
  <si>
    <t>What is your current occupation? -- Agriculture &amp; related workers (0: no, 1: yes)</t>
  </si>
  <si>
    <t>What is your current occupation? -- Factory worker (0: no, 1: yes)</t>
  </si>
  <si>
    <t>What is your current occupation? -- Administrator / manager (0: no, 1: yes)</t>
  </si>
  <si>
    <t>What is your current occupation? -- Professional / technical (0: no, 1: yes)</t>
  </si>
  <si>
    <t>What is your current occupation? -- Sales &amp; service workers (0: no, 1: yes)</t>
  </si>
  <si>
    <t>What is your current occupation? -- Retired (0: no, 1: yes)</t>
  </si>
  <si>
    <t>What is your current occupation? -- House wife / husband (0: no, 1: yes)</t>
  </si>
  <si>
    <t>What is your current occupation? -- Self-employed (0: no, 1: yes)</t>
  </si>
  <si>
    <t>What is your current occupation? -- Unemployed (0: no, 1: yes)</t>
  </si>
  <si>
    <t>What is your current occupation? -- Other or not stated (0: no, 1: yes)</t>
  </si>
  <si>
    <t>What is the total income last year in your household? -- &lt;2,500 yuan (0: no, 1: yes)</t>
  </si>
  <si>
    <t xml:space="preserve"> What is the total income last year in your household? -- 2,500-4,999 yuan (0: no, 1: yes)</t>
  </si>
  <si>
    <t>What is the total income last year in your household? -- 5,000-9,999 yuan (0: no, 1: yes)</t>
  </si>
  <si>
    <t>What is the total income last year in your household? -- 10,000-19,999 yuan (0: no, 1: yes)</t>
  </si>
  <si>
    <t>What is the total income last year in your household? -- 20,000-34,999 yuan (0: no, 1: yes)</t>
  </si>
  <si>
    <t>What is the total income last year in your household? -- &gt;=35,000 yuan (0: no, 1: yes)</t>
  </si>
  <si>
    <t>Does the following characterize your alcohol intake? -- Never regular (0: no; 1: yes)</t>
  </si>
  <si>
    <t>Does the following characterize your alcohol intake? -- Ex-regular (0: no; 1: yes)</t>
  </si>
  <si>
    <t>Does the following characterize your alcohol intake? -- Occasional (0: no; 1: yes)</t>
  </si>
  <si>
    <t>Does the following characterize your alcohol intake? -- Monthly (0: no; 1: yes)</t>
  </si>
  <si>
    <t>Does the following characterize your alcohol intake? -- Reduced intake (0: no; 1: yes)</t>
  </si>
  <si>
    <t>Does the following characterize your alcohol intake? -- Weekly (0: no; 1: yes)</t>
  </si>
  <si>
    <t>Does the following characterize your smoking behavior? -- Do not smoke now (0: no; 1: yes)</t>
  </si>
  <si>
    <t>Does the following characterize your smoking behavior? -- Only occasionally (0: no; 1: yes)</t>
  </si>
  <si>
    <t>Does the following characterize your smoking behavior? -- Yes, on most days (0: no; 1: yes)</t>
  </si>
  <si>
    <t>Does the following characterize your smoking behavior? -- Yes, daily or almost every day (0: no; 1: yes)</t>
  </si>
  <si>
    <t>How would you rate your current general health status? -- Excellent (0: no, 1: yes)</t>
  </si>
  <si>
    <t>How would you rate your current general health status? -- Good  (0: no, 1: yes)</t>
  </si>
  <si>
    <t>How would you rate your current general health status? -- Fair (0: no, 1: yes)</t>
  </si>
  <si>
    <t>How would you rate your current general health status? -- Poor (0: no, 1: yes)</t>
  </si>
  <si>
    <t>How would rate your current general health status compared to someone of your own age? -- Better (0: no, 1: yes)</t>
  </si>
  <si>
    <t>How would rate your current general health status compared to someone of your own age? -- About the same (0: no, 1: yes)</t>
  </si>
  <si>
    <t>How would rate your current general health status compared to someone of your own age? -- Worse (0: no, 1: yes)</t>
  </si>
  <si>
    <t>How would rate your current general health status compared to someone of your own age? -- Don't know (0: no, 1: yes)</t>
  </si>
  <si>
    <t>During the past 12 months, about how often did you eat rice? -- Daily (0: no, 1: yes)</t>
  </si>
  <si>
    <t>During the past 12 months, about how often did you eat wheat? -- Daily (0: no, 1: yes)</t>
  </si>
  <si>
    <t>During the past 12 months, about how often did you eat rice? -- 4-6 days per week (0: no, 1: yes)</t>
  </si>
  <si>
    <t>During the past 12 months, about how often did you eat rice? -- 1-3 days per week (0: no, 1: yes)</t>
  </si>
  <si>
    <t>During the past 12 months, about how often did you eat rice?  -- Monthly (0: no, 1: yes)</t>
  </si>
  <si>
    <t>During the past 12 months, about how often did you eat rice? -- Never/rarely (0: no, 1:yes)</t>
  </si>
  <si>
    <t>During the past 12 months, about how often did you eat wheat? -- 4-6 days per week (0: no, 1: yes)</t>
  </si>
  <si>
    <t>During the past 12 months, about how often did you eat wheat? -- 1-3 days per week (0: no, 1: yes)</t>
  </si>
  <si>
    <t>During the past 12 months, about how often did you eat wheat?  -- Monthly (0: no, 1: yes)</t>
  </si>
  <si>
    <t>During the past 12 months, about how often did you eat wheat? -- Never/rarely (0: no, 1:yes)</t>
  </si>
  <si>
    <t>During the past 12 months, about how often did you eat staple foods other than rice and wheat (corn, millet etc.)? -- 4-6 days per week (0: no, 1: yes)</t>
  </si>
  <si>
    <t>During the past 12 months, about how often did you eat staple foods other than rice and wheat (corn, millet etc.)? -- 1-3 days per week (0: no, 1: yes)</t>
  </si>
  <si>
    <t>During the past 12 months, about how often did you eat staple foods other than rice and wheat (corn, millet etc.)?  -- Monthly (0: no, 1: yes)</t>
  </si>
  <si>
    <t>During the past 12 months, about how often did you eat staple foods other than rice and wheat (corn, millet etc.)? -- Never/rarely (0: no, 1:yes)</t>
  </si>
  <si>
    <t>During the past 12 months, about how often did you eat staple foods other than rice and wheat (corn, millet etc.)? -- Daily (0: no, 1: yes)</t>
  </si>
  <si>
    <t>About how often do you have bowel movements each week? -- More than once on most days (0: no, 1:yes)</t>
  </si>
  <si>
    <t>About how often do you have bowel movements each week? -- About daily (0: no, 1:yes)</t>
  </si>
  <si>
    <t>About how often do you have bowel movements each week? -- Once every 2-3 days (0: no, 1:yes)</t>
  </si>
  <si>
    <t>About how often do you have bowel movements each week? -- Less than 3 times a week (0: no, 1:yes)</t>
  </si>
  <si>
    <t>How often do your gums bleed when you brush your teeth? -- Occasionally, rarely or never (0: no, 1:yes)</t>
  </si>
  <si>
    <t>How often do your gums bleed when you brush your teeth? -- Sometimes (0: no, 1:yes)</t>
  </si>
  <si>
    <t>How often do your gums bleed when you brush your teeth? -- Always (0: no, 1:yes)</t>
  </si>
  <si>
    <t>How often do your gums bleed when you brush your teeth? -- Brush teeth rarely or never (0: no, 1:yes)</t>
  </si>
  <si>
    <t>Are you unable to answer if your mother had any of the following: stroke, heart attack, diabetes, cancer? (0: no, 1: yes)</t>
  </si>
  <si>
    <t>Are you unable to answer if your father had any of the following: stroke, heart attack, diabetes, cancer? (0: no, 1: yes)</t>
  </si>
  <si>
    <t>Are you unable to answer if your siblings had any of the following: stroke, heart attack, diabetes, cancer? (0: no, 1: yes)</t>
  </si>
  <si>
    <t>Male, Total Stroke</t>
  </si>
  <si>
    <t>Female, Total Stroke</t>
  </si>
  <si>
    <t>Male, IS</t>
  </si>
  <si>
    <t>Female, IS</t>
  </si>
  <si>
    <t>Male, HS</t>
  </si>
  <si>
    <t>Female, HS</t>
  </si>
  <si>
    <t>Did your siblings (incl. half siblings) ever have a stroke? (0: if no, else record the number with stroke)</t>
  </si>
  <si>
    <t>Did your siblings (incl. half siblings) ever have a heart attack? (0: if no, else record the number with heart attack)</t>
  </si>
  <si>
    <t>Did your children ever have diabetes? (0: if no, else record the number with diabetes)</t>
  </si>
  <si>
    <t>Systolic BP (in mmHg)</t>
  </si>
  <si>
    <t>Diastolic BP (in mmHg)</t>
  </si>
  <si>
    <t>Do you smoke regularly? (0: no, 1: yes)</t>
  </si>
  <si>
    <t>Diastolic BP in mmHg (mean of two measurements)</t>
  </si>
  <si>
    <t>Does the followng characterize your smoking behavior? -- Never smoker (0: no, 1: yes)</t>
  </si>
  <si>
    <t>Does the followng characterize your smoking behavior? -- Ex regular smoker (0: no, 1: yes)</t>
  </si>
  <si>
    <t>Does the following characterize your smoking behavior? -- Never smoker (0: no, 1: yes)</t>
  </si>
  <si>
    <t>Does the following characterize your smoking behavior? -- Occasional smoker (0: no, 1: yes)</t>
  </si>
  <si>
    <t>Does the following characterize your smoking behavior? -- Ex regular smoker (0: no, 1: yes)</t>
  </si>
  <si>
    <t>Does the following characterize your smoking behavior? -- Regular smoker (0: no, 1: yes)</t>
  </si>
  <si>
    <t>What is the total income last year in your household? -- 2,500-4,999 yuan (0: no, 1: yes)</t>
  </si>
  <si>
    <t>Body fat percentage (percent * 100)</t>
  </si>
  <si>
    <t>FSRP Questions</t>
  </si>
  <si>
    <t>Backend: Replace 0s with 1s:</t>
  </si>
  <si>
    <t>Backend: Pulls in additional values for males, total stroke</t>
  </si>
  <si>
    <t>Backend: Pulls in additional values for females, total stroke</t>
  </si>
  <si>
    <t>Backend: Pulls in additional values for males, IS</t>
  </si>
  <si>
    <t>Backend: Pulls in additional values for females, IS</t>
  </si>
  <si>
    <t>Backend: Pulls in additional values for males, HS</t>
  </si>
  <si>
    <t>Backend: Pulls in additional values for females, HS</t>
  </si>
  <si>
    <t>Select Geographic Area:</t>
  </si>
  <si>
    <t>FSRP Inputs (Recalibrated - Area-specific CKB Baselines)</t>
  </si>
  <si>
    <t>FSRP Inputs (Recalibrated and Refitted - Area-specific CKB Baselines)</t>
  </si>
  <si>
    <t>Geographic Area</t>
  </si>
  <si>
    <t>How many years since quitting smoking? (0 if you currently smoke or never smoked; decimal values allowed)</t>
  </si>
  <si>
    <t>2017 FSRP (Uncalibrated)</t>
  </si>
  <si>
    <t>Caution: The models presented in this report should not be used in clinical practice before being validated and refined in independent populations. These procedures are included for reporting transparency and reproducibility purposes only.</t>
  </si>
  <si>
    <t>Subdistribution Hazard Ratios</t>
  </si>
  <si>
    <t>Total Stroke (Male)</t>
  </si>
  <si>
    <t>Fine and Gray Models (Fitted on FSRP Inputs)</t>
  </si>
  <si>
    <t>Total Stroke (Female)</t>
  </si>
  <si>
    <t>Ischemic Stroke (Male)</t>
  </si>
  <si>
    <t>Ischemic Stroke  (Female)</t>
  </si>
  <si>
    <t>Hemorrhagic Stroke (Male)</t>
  </si>
  <si>
    <t>Hemorrhagic Stroke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</si>
</sst>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1"/>
      <color rgb="FF002060"/>
      <name val="Calibri"/>
      <family val="2"/>
      <scheme val="minor"/>
    </font>
    <font>
      <i/>
      <sz val="11"/>
      <color rgb="FFFF0000"/>
      <name val="Calibri"/>
      <family val="2"/>
      <scheme val="minor"/>
    </font>
    <font>
      <b/>
      <sz val="11"/>
      <name val="Calibri"/>
      <family val="2"/>
      <scheme val="minor"/>
    </font>
    <font>
      <b/>
      <u/>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58">
    <xf numFmtId="0" fontId="0" fillId="0" borderId="0" xfId="0"/>
    <xf numFmtId="0" fontId="1" fillId="0" borderId="0" xfId="0" applyFont="1"/>
    <xf numFmtId="0" fontId="0" fillId="0" borderId="2" xfId="0" applyBorder="1"/>
    <xf numFmtId="0" fontId="0" fillId="0" borderId="4" xfId="0" applyBorder="1"/>
    <xf numFmtId="0" fontId="0" fillId="0" borderId="6" xfId="0" applyBorder="1"/>
    <xf numFmtId="0" fontId="0" fillId="0" borderId="1" xfId="0" applyBorder="1"/>
    <xf numFmtId="0" fontId="0" fillId="0" borderId="7" xfId="0" applyBorder="1"/>
    <xf numFmtId="0" fontId="0" fillId="0" borderId="3" xfId="0" applyBorder="1"/>
    <xf numFmtId="0" fontId="0" fillId="0" borderId="0" xfId="0" applyBorder="1"/>
    <xf numFmtId="0" fontId="0" fillId="0" borderId="5" xfId="0" applyBorder="1"/>
    <xf numFmtId="0" fontId="0" fillId="0" borderId="8" xfId="0" applyBorder="1"/>
    <xf numFmtId="0" fontId="1" fillId="0" borderId="11" xfId="0" applyFont="1" applyBorder="1" applyAlignment="1">
      <alignment vertical="top"/>
    </xf>
    <xf numFmtId="0" fontId="1" fillId="0" borderId="13" xfId="0" applyFont="1" applyBorder="1" applyAlignment="1">
      <alignment vertical="top"/>
    </xf>
    <xf numFmtId="0" fontId="4" fillId="0" borderId="0" xfId="0" applyFont="1"/>
    <xf numFmtId="0" fontId="1" fillId="0" borderId="6" xfId="0" applyFont="1" applyBorder="1"/>
    <xf numFmtId="0" fontId="1" fillId="0" borderId="4" xfId="0" applyFont="1" applyBorder="1"/>
    <xf numFmtId="0" fontId="0" fillId="0" borderId="4" xfId="0" applyFont="1" applyBorder="1"/>
    <xf numFmtId="0" fontId="5" fillId="0" borderId="9" xfId="0" applyFont="1" applyBorder="1"/>
    <xf numFmtId="0" fontId="6" fillId="0" borderId="0" xfId="0" applyFont="1"/>
    <xf numFmtId="0" fontId="0" fillId="0" borderId="16" xfId="0" applyBorder="1"/>
    <xf numFmtId="0" fontId="0" fillId="0" borderId="17" xfId="0" applyBorder="1"/>
    <xf numFmtId="0" fontId="0" fillId="0" borderId="2" xfId="0" applyFont="1" applyBorder="1"/>
    <xf numFmtId="0" fontId="1" fillId="0" borderId="18" xfId="0" applyFont="1" applyBorder="1"/>
    <xf numFmtId="0" fontId="4" fillId="0" borderId="19" xfId="0" applyFont="1" applyBorder="1"/>
    <xf numFmtId="0" fontId="1" fillId="0" borderId="0" xfId="0" applyFont="1" applyAlignment="1">
      <alignment horizontal="right"/>
    </xf>
    <xf numFmtId="0" fontId="0" fillId="0" borderId="0" xfId="0" applyAlignment="1">
      <alignment horizontal="right"/>
    </xf>
    <xf numFmtId="165" fontId="0" fillId="0" borderId="0" xfId="0" applyNumberFormat="1"/>
    <xf numFmtId="0" fontId="3" fillId="0" borderId="10" xfId="0" applyFont="1" applyBorder="1"/>
    <xf numFmtId="0" fontId="3" fillId="0" borderId="12" xfId="0" applyFont="1" applyBorder="1" applyAlignment="1">
      <alignment vertical="top"/>
    </xf>
    <xf numFmtId="0" fontId="3" fillId="0" borderId="14" xfId="0" applyFont="1" applyBorder="1" applyAlignment="1">
      <alignment vertical="top"/>
    </xf>
    <xf numFmtId="0" fontId="0" fillId="0" borderId="0" xfId="0" applyFont="1" applyAlignment="1">
      <alignment horizontal="right"/>
    </xf>
    <xf numFmtId="0" fontId="0" fillId="0" borderId="0" xfId="0" applyNumberFormat="1"/>
    <xf numFmtId="10" fontId="0" fillId="0" borderId="0" xfId="1" applyNumberFormat="1" applyFont="1"/>
    <xf numFmtId="10" fontId="0" fillId="0" borderId="15" xfId="0" applyNumberFormat="1" applyBorder="1"/>
    <xf numFmtId="0" fontId="1" fillId="0" borderId="3" xfId="0" applyFont="1" applyBorder="1"/>
    <xf numFmtId="0" fontId="1" fillId="0" borderId="0" xfId="0" applyFont="1" applyBorder="1"/>
    <xf numFmtId="0" fontId="0" fillId="0" borderId="0" xfId="0" applyNumberFormat="1" applyFill="1"/>
    <xf numFmtId="0" fontId="0" fillId="0" borderId="1" xfId="0" applyFill="1" applyBorder="1"/>
    <xf numFmtId="0" fontId="0" fillId="0" borderId="7" xfId="0" applyFill="1" applyBorder="1"/>
    <xf numFmtId="0" fontId="0" fillId="0" borderId="2" xfId="0" applyFill="1" applyBorder="1"/>
    <xf numFmtId="0" fontId="0" fillId="0" borderId="5" xfId="0" applyFill="1" applyBorder="1"/>
    <xf numFmtId="0" fontId="0" fillId="0" borderId="8" xfId="0" applyFill="1" applyBorder="1"/>
    <xf numFmtId="0" fontId="0" fillId="0" borderId="6" xfId="0" applyFill="1" applyBorder="1"/>
    <xf numFmtId="0" fontId="0" fillId="2" borderId="4" xfId="0" applyFill="1" applyBorder="1"/>
    <xf numFmtId="0" fontId="0" fillId="2" borderId="0" xfId="0" applyFill="1"/>
    <xf numFmtId="0" fontId="0" fillId="2" borderId="0" xfId="0" applyFill="1" applyBorder="1"/>
    <xf numFmtId="0" fontId="0" fillId="3" borderId="4" xfId="0" applyFill="1" applyBorder="1"/>
    <xf numFmtId="0" fontId="0" fillId="3" borderId="0" xfId="0" applyFill="1"/>
    <xf numFmtId="0" fontId="0" fillId="4" borderId="4" xfId="0" applyFill="1" applyBorder="1"/>
    <xf numFmtId="0" fontId="0" fillId="4" borderId="0" xfId="0" applyFill="1"/>
    <xf numFmtId="0" fontId="3" fillId="0" borderId="12" xfId="0" applyFont="1" applyBorder="1" applyAlignment="1">
      <alignment horizontal="center"/>
    </xf>
    <xf numFmtId="164" fontId="0" fillId="0" borderId="20" xfId="0" applyNumberFormat="1" applyBorder="1" applyAlignment="1">
      <alignment wrapText="1"/>
    </xf>
    <xf numFmtId="164" fontId="0" fillId="0" borderId="21" xfId="0" applyNumberFormat="1" applyBorder="1" applyAlignment="1">
      <alignment wrapText="1"/>
    </xf>
    <xf numFmtId="0" fontId="7" fillId="0" borderId="0" xfId="0" applyFont="1"/>
    <xf numFmtId="0" fontId="0" fillId="0" borderId="0" xfId="0" applyFont="1"/>
    <xf numFmtId="0" fontId="3" fillId="0" borderId="14" xfId="0" applyFont="1" applyBorder="1" applyAlignment="1">
      <alignment horizontal="center"/>
    </xf>
    <xf numFmtId="164" fontId="0" fillId="0" borderId="0" xfId="0" applyNumberFormat="1" applyBorder="1" applyAlignment="1">
      <alignment wrapText="1"/>
    </xf>
    <xf numFmtId="0" fontId="3" fillId="0" borderId="0" xfId="0" applyFont="1" applyBorder="1" applyAlignment="1">
      <alignment horizontal="center"/>
    </xf>
  </cellXfs>
  <cellStyles count="2">
    <cellStyle name="Normal" xfId="0" builtinId="0"/>
    <cellStyle name="Percent" xfId="1" builtinId="5"/>
  </cellStyles>
  <dxfs count="8">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1"/>
  <sheetViews>
    <sheetView tabSelected="1" zoomScale="85" zoomScaleNormal="85" workbookViewId="0">
      <selection activeCell="A27" sqref="A27"/>
    </sheetView>
  </sheetViews>
  <sheetFormatPr defaultRowHeight="14.4" x14ac:dyDescent="0.3"/>
  <cols>
    <col min="1" max="1" width="22.6640625" customWidth="1"/>
    <col min="2" max="2" width="62.6640625" customWidth="1"/>
    <col min="4" max="4" width="43.6640625" customWidth="1"/>
    <col min="5" max="5" width="45.44140625" customWidth="1"/>
    <col min="7" max="7" width="19.109375" customWidth="1"/>
    <col min="8" max="8" width="12.6640625" customWidth="1"/>
  </cols>
  <sheetData>
    <row r="1" spans="1:8" x14ac:dyDescent="0.3">
      <c r="A1" s="53" t="s">
        <v>360</v>
      </c>
    </row>
    <row r="3" spans="1:8" ht="15" thickBot="1" x14ac:dyDescent="0.35">
      <c r="A3" s="13" t="s">
        <v>24</v>
      </c>
      <c r="C3" s="8"/>
      <c r="D3" s="1" t="s">
        <v>40</v>
      </c>
      <c r="G3" s="1" t="s">
        <v>41</v>
      </c>
    </row>
    <row r="4" spans="1:8" ht="15" thickBot="1" x14ac:dyDescent="0.35">
      <c r="A4" s="17" t="s">
        <v>39</v>
      </c>
      <c r="B4" s="27" t="s">
        <v>184</v>
      </c>
      <c r="C4" s="8"/>
      <c r="D4" s="22" t="s">
        <v>22</v>
      </c>
      <c r="E4" s="23" t="s">
        <v>23</v>
      </c>
      <c r="G4" s="19" t="s">
        <v>187</v>
      </c>
      <c r="H4" s="33">
        <f>Calculations!$B$22</f>
        <v>5.4063047829476907E-2</v>
      </c>
    </row>
    <row r="5" spans="1:8" x14ac:dyDescent="0.3">
      <c r="A5" s="11" t="s">
        <v>0</v>
      </c>
      <c r="B5" s="28" t="s">
        <v>2</v>
      </c>
      <c r="D5" s="51" t="str">
        <f>IF(AND('Stroke Risk Calculator'!$B$6=Options!$C$7,'Stroke Risk Calculator'!$B$4=Options!$B$2,'Stroke Risk Calculator'!$B$5=Options!$A$2),'Risk Factor Qs'!$B4,
       IF(AND('Stroke Risk Calculator'!$B$6=Options!$C$7,'Stroke Risk Calculator'!$B$4=Options!$B$2,'Stroke Risk Calculator'!$B$5=Options!$A$3),'Risk Factor Qs'!$C4,
            IF(AND('Stroke Risk Calculator'!$B$6=Options!$C$7,'Stroke Risk Calculator'!$B$4=Options!$B$3,'Stroke Risk Calculator'!$B$5=Options!$A$2),'Risk Factor Qs'!$D4,
                 IF(AND('Stroke Risk Calculator'!$B$6=Options!$C$7,'Stroke Risk Calculator'!$B$4=Options!$B$3,'Stroke Risk Calculator'!$B$5=Options!$A$3),'Risk Factor Qs'!$E4,
                      IF(AND('Stroke Risk Calculator'!$B$6=Options!$C$7,'Stroke Risk Calculator'!$B$4=Options!$B$4,'Stroke Risk Calculator'!$B$5=Options!$A$2),'Risk Factor Qs'!$F4,
                           IF(AND('Stroke Risk Calculator'!$B$6=Options!$C$7,'Stroke Risk Calculator'!$B$4=Options!$B$4,'Stroke Risk Calculator'!$B$5=Options!$A$3),'Risk Factor Qs'!$G4,
                               'Risk Factor Qs'!$A4
                              )
                         )
                    )
               )
          )
)</f>
        <v>Age (yrs)</v>
      </c>
      <c r="E5" s="50">
        <v>40</v>
      </c>
    </row>
    <row r="6" spans="1:8" x14ac:dyDescent="0.3">
      <c r="A6" s="11" t="s">
        <v>18</v>
      </c>
      <c r="B6" s="28" t="s">
        <v>356</v>
      </c>
      <c r="D6" s="51" t="str">
        <f>IF(AND('Stroke Risk Calculator'!$B$6=Options!$C$7,'Stroke Risk Calculator'!$B$4=Options!$B$2,'Stroke Risk Calculator'!$B$5=Options!$A$2),'Risk Factor Qs'!$B5,
       IF(AND('Stroke Risk Calculator'!$B$6=Options!$C$7,'Stroke Risk Calculator'!$B$4=Options!$B$2,'Stroke Risk Calculator'!$B$5=Options!$A$3),'Risk Factor Qs'!$C5,
            IF(AND('Stroke Risk Calculator'!$B$6=Options!$C$7,'Stroke Risk Calculator'!$B$4=Options!$B$3,'Stroke Risk Calculator'!$B$5=Options!$A$2),'Risk Factor Qs'!$D5,
                 IF(AND('Stroke Risk Calculator'!$B$6=Options!$C$7,'Stroke Risk Calculator'!$B$4=Options!$B$3,'Stroke Risk Calculator'!$B$5=Options!$A$3),'Risk Factor Qs'!$E5,
                      IF(AND('Stroke Risk Calculator'!$B$6=Options!$C$7,'Stroke Risk Calculator'!$B$4=Options!$B$4,'Stroke Risk Calculator'!$B$5=Options!$A$2),'Risk Factor Qs'!$F5,
                           IF(AND('Stroke Risk Calculator'!$B$6=Options!$C$7,'Stroke Risk Calculator'!$B$4=Options!$B$4,'Stroke Risk Calculator'!$B$5=Options!$A$3),'Risk Factor Qs'!$G5,
                               'Risk Factor Qs'!$A5
                              )
                         )
                    )
               )
          )
)</f>
        <v>Current Smoking (0 for no; 1 for yes)</v>
      </c>
      <c r="E6" s="50">
        <v>0</v>
      </c>
      <c r="G6" s="8"/>
    </row>
    <row r="7" spans="1:8" ht="15" thickBot="1" x14ac:dyDescent="0.35">
      <c r="A7" s="12" t="s">
        <v>354</v>
      </c>
      <c r="B7" s="29" t="s">
        <v>9</v>
      </c>
      <c r="D7" s="51" t="str">
        <f>IF(AND('Stroke Risk Calculator'!$B$6=Options!$C$7,'Stroke Risk Calculator'!$B$4=Options!$B$2,'Stroke Risk Calculator'!$B$5=Options!$A$2),'Risk Factor Qs'!$B6,
       IF(AND('Stroke Risk Calculator'!$B$6=Options!$C$7,'Stroke Risk Calculator'!$B$4=Options!$B$2,'Stroke Risk Calculator'!$B$5=Options!$A$3),'Risk Factor Qs'!$C6,
            IF(AND('Stroke Risk Calculator'!$B$6=Options!$C$7,'Stroke Risk Calculator'!$B$4=Options!$B$3,'Stroke Risk Calculator'!$B$5=Options!$A$2),'Risk Factor Qs'!$D6,
                 IF(AND('Stroke Risk Calculator'!$B$6=Options!$C$7,'Stroke Risk Calculator'!$B$4=Options!$B$3,'Stroke Risk Calculator'!$B$5=Options!$A$3),'Risk Factor Qs'!$E6,
                      IF(AND('Stroke Risk Calculator'!$B$6=Options!$C$7,'Stroke Risk Calculator'!$B$4=Options!$B$4,'Stroke Risk Calculator'!$B$5=Options!$A$2),'Risk Factor Qs'!$F6,
                           IF(AND('Stroke Risk Calculator'!$B$6=Options!$C$7,'Stroke Risk Calculator'!$B$4=Options!$B$4,'Stroke Risk Calculator'!$B$5=Options!$A$3),'Risk Factor Qs'!$G6,
                               'Risk Factor Qs'!$A6
                              )
                         )
                    )
               )
          )
)</f>
        <v>History of CHD? (0 for no; 1 for yes)</v>
      </c>
      <c r="E7" s="50">
        <v>0</v>
      </c>
    </row>
    <row r="8" spans="1:8" x14ac:dyDescent="0.3">
      <c r="D8" s="51" t="str">
        <f>IF(AND('Stroke Risk Calculator'!$B$6=Options!$C$7,'Stroke Risk Calculator'!$B$4=Options!$B$2,'Stroke Risk Calculator'!$B$5=Options!$A$2),'Risk Factor Qs'!$B7,
       IF(AND('Stroke Risk Calculator'!$B$6=Options!$C$7,'Stroke Risk Calculator'!$B$4=Options!$B$2,'Stroke Risk Calculator'!$B$5=Options!$A$3),'Risk Factor Qs'!$C7,
            IF(AND('Stroke Risk Calculator'!$B$6=Options!$C$7,'Stroke Risk Calculator'!$B$4=Options!$B$3,'Stroke Risk Calculator'!$B$5=Options!$A$2),'Risk Factor Qs'!$D7,
                 IF(AND('Stroke Risk Calculator'!$B$6=Options!$C$7,'Stroke Risk Calculator'!$B$4=Options!$B$3,'Stroke Risk Calculator'!$B$5=Options!$A$3),'Risk Factor Qs'!$E7,
                      IF(AND('Stroke Risk Calculator'!$B$6=Options!$C$7,'Stroke Risk Calculator'!$B$4=Options!$B$4,'Stroke Risk Calculator'!$B$5=Options!$A$2),'Risk Factor Qs'!$F7,
                           IF(AND('Stroke Risk Calculator'!$B$6=Options!$C$7,'Stroke Risk Calculator'!$B$4=Options!$B$4,'Stroke Risk Calculator'!$B$5=Options!$A$3),'Risk Factor Qs'!$G7,
                               'Risk Factor Qs'!$A7
                              )
                         )
                    )
               )
          )
)</f>
        <v>Has Diabetes? (0 for no; 1 for yes)</v>
      </c>
      <c r="E8" s="50">
        <v>0</v>
      </c>
    </row>
    <row r="9" spans="1:8" x14ac:dyDescent="0.3">
      <c r="D9" s="51" t="str">
        <f>IF(AND('Stroke Risk Calculator'!$B$6=Options!$C$7,'Stroke Risk Calculator'!$B$4=Options!$B$2,'Stroke Risk Calculator'!$B$5=Options!$A$2),'Risk Factor Qs'!$B8,
       IF(AND('Stroke Risk Calculator'!$B$6=Options!$C$7,'Stroke Risk Calculator'!$B$4=Options!$B$2,'Stroke Risk Calculator'!$B$5=Options!$A$3),'Risk Factor Qs'!$C8,
            IF(AND('Stroke Risk Calculator'!$B$6=Options!$C$7,'Stroke Risk Calculator'!$B$4=Options!$B$3,'Stroke Risk Calculator'!$B$5=Options!$A$2),'Risk Factor Qs'!$D8,
                 IF(AND('Stroke Risk Calculator'!$B$6=Options!$C$7,'Stroke Risk Calculator'!$B$4=Options!$B$3,'Stroke Risk Calculator'!$B$5=Options!$A$3),'Risk Factor Qs'!$E8,
                      IF(AND('Stroke Risk Calculator'!$B$6=Options!$C$7,'Stroke Risk Calculator'!$B$4=Options!$B$4,'Stroke Risk Calculator'!$B$5=Options!$A$2),'Risk Factor Qs'!$F8,
                           IF(AND('Stroke Risk Calculator'!$B$6=Options!$C$7,'Stroke Risk Calculator'!$B$4=Options!$B$4,'Stroke Risk Calculator'!$B$5=Options!$A$3),'Risk Factor Qs'!$G8,
                               'Risk Factor Qs'!$A8
                              )
                         )
                    )
               )
          )
)</f>
        <v>Used BP-lowering drugs? (0 for no; 1 for yes)</v>
      </c>
      <c r="E9" s="50">
        <v>0</v>
      </c>
    </row>
    <row r="10" spans="1:8" ht="15" thickBot="1" x14ac:dyDescent="0.35">
      <c r="D10" s="52" t="str">
        <f>IF(AND('Stroke Risk Calculator'!$B$6=Options!$C$7,'Stroke Risk Calculator'!$B$4=Options!$B$2,'Stroke Risk Calculator'!$B$5=Options!$A$2),'Risk Factor Qs'!$B9,
       IF(AND('Stroke Risk Calculator'!$B$6=Options!$C$7,'Stroke Risk Calculator'!$B$4=Options!$B$2,'Stroke Risk Calculator'!$B$5=Options!$A$3),'Risk Factor Qs'!$C9,
            IF(AND('Stroke Risk Calculator'!$B$6=Options!$C$7,'Stroke Risk Calculator'!$B$4=Options!$B$3,'Stroke Risk Calculator'!$B$5=Options!$A$2),'Risk Factor Qs'!$D9,
                 IF(AND('Stroke Risk Calculator'!$B$6=Options!$C$7,'Stroke Risk Calculator'!$B$4=Options!$B$3,'Stroke Risk Calculator'!$B$5=Options!$A$3),'Risk Factor Qs'!$E9,
                      IF(AND('Stroke Risk Calculator'!$B$6=Options!$C$7,'Stroke Risk Calculator'!$B$4=Options!$B$4,'Stroke Risk Calculator'!$B$5=Options!$A$2),'Risk Factor Qs'!$F9,
                           IF(AND('Stroke Risk Calculator'!$B$6=Options!$C$7,'Stroke Risk Calculator'!$B$4=Options!$B$4,'Stroke Risk Calculator'!$B$5=Options!$A$3),'Risk Factor Qs'!$G9,
                               'Risk Factor Qs'!$A9
                              )
                         )
                    )
               )
          )
)</f>
        <v>SBP (in mmHg)</v>
      </c>
      <c r="E10" s="55">
        <v>130</v>
      </c>
    </row>
    <row r="11" spans="1:8" x14ac:dyDescent="0.3">
      <c r="D11" s="56">
        <f>IF(AND('Stroke Risk Calculator'!$B$6=Options!$C$7,'Stroke Risk Calculator'!$B$4=Options!$B$2,'Stroke Risk Calculator'!$B$5=Options!$A$2),'Risk Factor Qs'!$B10,
       IF(AND('Stroke Risk Calculator'!$B$6=Options!$C$7,'Stroke Risk Calculator'!$B$4=Options!$B$2,'Stroke Risk Calculator'!$B$5=Options!$A$3),'Risk Factor Qs'!$C10,
            IF(AND('Stroke Risk Calculator'!$B$6=Options!$C$7,'Stroke Risk Calculator'!$B$4=Options!$B$3,'Stroke Risk Calculator'!$B$5=Options!$A$2),'Risk Factor Qs'!$D10,
                 IF(AND('Stroke Risk Calculator'!$B$6=Options!$C$7,'Stroke Risk Calculator'!$B$4=Options!$B$3,'Stroke Risk Calculator'!$B$5=Options!$A$3),'Risk Factor Qs'!$E10,
                      IF(AND('Stroke Risk Calculator'!$B$6=Options!$C$7,'Stroke Risk Calculator'!$B$4=Options!$B$4,'Stroke Risk Calculator'!$B$5=Options!$A$2),'Risk Factor Qs'!$F10,
                           IF(AND('Stroke Risk Calculator'!$B$6=Options!$C$7,'Stroke Risk Calculator'!$B$4=Options!$B$4,'Stroke Risk Calculator'!$B$5=Options!$A$3),'Risk Factor Qs'!$G10,
                               'Risk Factor Qs'!$A10
                              )
                         )
                    )
               )
          )
)</f>
        <v>0</v>
      </c>
      <c r="E11" s="57"/>
    </row>
    <row r="12" spans="1:8" x14ac:dyDescent="0.3">
      <c r="D12" s="56">
        <f>IF(AND('Stroke Risk Calculator'!$B$6=Options!$C$7,'Stroke Risk Calculator'!$B$4=Options!$B$2,'Stroke Risk Calculator'!$B$5=Options!$A$2),'Risk Factor Qs'!$B11,
       IF(AND('Stroke Risk Calculator'!$B$6=Options!$C$7,'Stroke Risk Calculator'!$B$4=Options!$B$2,'Stroke Risk Calculator'!$B$5=Options!$A$3),'Risk Factor Qs'!$C11,
            IF(AND('Stroke Risk Calculator'!$B$6=Options!$C$7,'Stroke Risk Calculator'!$B$4=Options!$B$3,'Stroke Risk Calculator'!$B$5=Options!$A$2),'Risk Factor Qs'!$D11,
                 IF(AND('Stroke Risk Calculator'!$B$6=Options!$C$7,'Stroke Risk Calculator'!$B$4=Options!$B$3,'Stroke Risk Calculator'!$B$5=Options!$A$3),'Risk Factor Qs'!$E11,
                      IF(AND('Stroke Risk Calculator'!$B$6=Options!$C$7,'Stroke Risk Calculator'!$B$4=Options!$B$4,'Stroke Risk Calculator'!$B$5=Options!$A$2),'Risk Factor Qs'!$F11,
                           IF(AND('Stroke Risk Calculator'!$B$6=Options!$C$7,'Stroke Risk Calculator'!$B$4=Options!$B$4,'Stroke Risk Calculator'!$B$5=Options!$A$3),'Risk Factor Qs'!$G11,
                               'Risk Factor Qs'!$A11
                              )
                         )
                    )
               )
          )
)</f>
        <v>0</v>
      </c>
      <c r="E12" s="57"/>
    </row>
    <row r="13" spans="1:8" x14ac:dyDescent="0.3">
      <c r="D13" s="56">
        <f>IF(AND('Stroke Risk Calculator'!$B$6=Options!$C$7,'Stroke Risk Calculator'!$B$4=Options!$B$2,'Stroke Risk Calculator'!$B$5=Options!$A$2),'Risk Factor Qs'!$B12,
       IF(AND('Stroke Risk Calculator'!$B$6=Options!$C$7,'Stroke Risk Calculator'!$B$4=Options!$B$2,'Stroke Risk Calculator'!$B$5=Options!$A$3),'Risk Factor Qs'!$C12,
            IF(AND('Stroke Risk Calculator'!$B$6=Options!$C$7,'Stroke Risk Calculator'!$B$4=Options!$B$3,'Stroke Risk Calculator'!$B$5=Options!$A$2),'Risk Factor Qs'!$D12,
                 IF(AND('Stroke Risk Calculator'!$B$6=Options!$C$7,'Stroke Risk Calculator'!$B$4=Options!$B$3,'Stroke Risk Calculator'!$B$5=Options!$A$3),'Risk Factor Qs'!$E12,
                      IF(AND('Stroke Risk Calculator'!$B$6=Options!$C$7,'Stroke Risk Calculator'!$B$4=Options!$B$4,'Stroke Risk Calculator'!$B$5=Options!$A$2),'Risk Factor Qs'!$F12,
                           IF(AND('Stroke Risk Calculator'!$B$6=Options!$C$7,'Stroke Risk Calculator'!$B$4=Options!$B$4,'Stroke Risk Calculator'!$B$5=Options!$A$3),'Risk Factor Qs'!$G12,
                               'Risk Factor Qs'!$A12
                              )
                         )
                    )
               )
          )
)</f>
        <v>0</v>
      </c>
      <c r="E13" s="57"/>
    </row>
    <row r="14" spans="1:8" x14ac:dyDescent="0.3">
      <c r="D14" s="56">
        <f>IF(AND('Stroke Risk Calculator'!$B$6=Options!$C$7,'Stroke Risk Calculator'!$B$4=Options!$B$2,'Stroke Risk Calculator'!$B$5=Options!$A$2),'Risk Factor Qs'!$B13,
       IF(AND('Stroke Risk Calculator'!$B$6=Options!$C$7,'Stroke Risk Calculator'!$B$4=Options!$B$2,'Stroke Risk Calculator'!$B$5=Options!$A$3),'Risk Factor Qs'!$C13,
            IF(AND('Stroke Risk Calculator'!$B$6=Options!$C$7,'Stroke Risk Calculator'!$B$4=Options!$B$3,'Stroke Risk Calculator'!$B$5=Options!$A$2),'Risk Factor Qs'!$D13,
                 IF(AND('Stroke Risk Calculator'!$B$6=Options!$C$7,'Stroke Risk Calculator'!$B$4=Options!$B$3,'Stroke Risk Calculator'!$B$5=Options!$A$3),'Risk Factor Qs'!$E13,
                      IF(AND('Stroke Risk Calculator'!$B$6=Options!$C$7,'Stroke Risk Calculator'!$B$4=Options!$B$4,'Stroke Risk Calculator'!$B$5=Options!$A$2),'Risk Factor Qs'!$F13,
                           IF(AND('Stroke Risk Calculator'!$B$6=Options!$C$7,'Stroke Risk Calculator'!$B$4=Options!$B$4,'Stroke Risk Calculator'!$B$5=Options!$A$3),'Risk Factor Qs'!$G13,
                               'Risk Factor Qs'!$A13
                              )
                         )
                    )
               )
          )
)</f>
        <v>0</v>
      </c>
      <c r="E14" s="57"/>
    </row>
    <row r="15" spans="1:8" x14ac:dyDescent="0.3">
      <c r="D15" s="56">
        <f>IF(AND('Stroke Risk Calculator'!$B$6=Options!$C$7,'Stroke Risk Calculator'!$B$4=Options!$B$2,'Stroke Risk Calculator'!$B$5=Options!$A$2),'Risk Factor Qs'!$B14,
       IF(AND('Stroke Risk Calculator'!$B$6=Options!$C$7,'Stroke Risk Calculator'!$B$4=Options!$B$2,'Stroke Risk Calculator'!$B$5=Options!$A$3),'Risk Factor Qs'!$C14,
            IF(AND('Stroke Risk Calculator'!$B$6=Options!$C$7,'Stroke Risk Calculator'!$B$4=Options!$B$3,'Stroke Risk Calculator'!$B$5=Options!$A$2),'Risk Factor Qs'!$D14,
                 IF(AND('Stroke Risk Calculator'!$B$6=Options!$C$7,'Stroke Risk Calculator'!$B$4=Options!$B$3,'Stroke Risk Calculator'!$B$5=Options!$A$3),'Risk Factor Qs'!$E14,
                      IF(AND('Stroke Risk Calculator'!$B$6=Options!$C$7,'Stroke Risk Calculator'!$B$4=Options!$B$4,'Stroke Risk Calculator'!$B$5=Options!$A$2),'Risk Factor Qs'!$F14,
                           IF(AND('Stroke Risk Calculator'!$B$6=Options!$C$7,'Stroke Risk Calculator'!$B$4=Options!$B$4,'Stroke Risk Calculator'!$B$5=Options!$A$3),'Risk Factor Qs'!$G14,
                               'Risk Factor Qs'!$A14
                              )
                         )
                    )
               )
          )
)</f>
        <v>0</v>
      </c>
      <c r="E15" s="57"/>
    </row>
    <row r="16" spans="1:8" x14ac:dyDescent="0.3">
      <c r="D16" s="56">
        <f>IF(AND('Stroke Risk Calculator'!$B$6=Options!$C$7,'Stroke Risk Calculator'!$B$4=Options!$B$2,'Stroke Risk Calculator'!$B$5=Options!$A$2),'Risk Factor Qs'!$B15,
       IF(AND('Stroke Risk Calculator'!$B$6=Options!$C$7,'Stroke Risk Calculator'!$B$4=Options!$B$2,'Stroke Risk Calculator'!$B$5=Options!$A$3),'Risk Factor Qs'!$C15,
            IF(AND('Stroke Risk Calculator'!$B$6=Options!$C$7,'Stroke Risk Calculator'!$B$4=Options!$B$3,'Stroke Risk Calculator'!$B$5=Options!$A$2),'Risk Factor Qs'!$D15,
                 IF(AND('Stroke Risk Calculator'!$B$6=Options!$C$7,'Stroke Risk Calculator'!$B$4=Options!$B$3,'Stroke Risk Calculator'!$B$5=Options!$A$3),'Risk Factor Qs'!$E15,
                      IF(AND('Stroke Risk Calculator'!$B$6=Options!$C$7,'Stroke Risk Calculator'!$B$4=Options!$B$4,'Stroke Risk Calculator'!$B$5=Options!$A$2),'Risk Factor Qs'!$F15,
                           IF(AND('Stroke Risk Calculator'!$B$6=Options!$C$7,'Stroke Risk Calculator'!$B$4=Options!$B$4,'Stroke Risk Calculator'!$B$5=Options!$A$3),'Risk Factor Qs'!$G15,
                               'Risk Factor Qs'!$A15
                              )
                         )
                    )
               )
          )
)</f>
        <v>0</v>
      </c>
      <c r="E16" s="57"/>
    </row>
    <row r="17" spans="4:5" x14ac:dyDescent="0.3">
      <c r="D17" s="56">
        <f>IF(AND('Stroke Risk Calculator'!$B$6=Options!$C$7,'Stroke Risk Calculator'!$B$4=Options!$B$2,'Stroke Risk Calculator'!$B$5=Options!$A$2),'Risk Factor Qs'!$B16,
       IF(AND('Stroke Risk Calculator'!$B$6=Options!$C$7,'Stroke Risk Calculator'!$B$4=Options!$B$2,'Stroke Risk Calculator'!$B$5=Options!$A$3),'Risk Factor Qs'!$C16,
            IF(AND('Stroke Risk Calculator'!$B$6=Options!$C$7,'Stroke Risk Calculator'!$B$4=Options!$B$3,'Stroke Risk Calculator'!$B$5=Options!$A$2),'Risk Factor Qs'!$D16,
                 IF(AND('Stroke Risk Calculator'!$B$6=Options!$C$7,'Stroke Risk Calculator'!$B$4=Options!$B$3,'Stroke Risk Calculator'!$B$5=Options!$A$3),'Risk Factor Qs'!$E16,
                      IF(AND('Stroke Risk Calculator'!$B$6=Options!$C$7,'Stroke Risk Calculator'!$B$4=Options!$B$4,'Stroke Risk Calculator'!$B$5=Options!$A$2),'Risk Factor Qs'!$F16,
                           IF(AND('Stroke Risk Calculator'!$B$6=Options!$C$7,'Stroke Risk Calculator'!$B$4=Options!$B$4,'Stroke Risk Calculator'!$B$5=Options!$A$3),'Risk Factor Qs'!$G16,
                               'Risk Factor Qs'!$A16
                              )
                         )
                    )
               )
          )
)</f>
        <v>0</v>
      </c>
      <c r="E17" s="57"/>
    </row>
    <row r="18" spans="4:5" x14ac:dyDescent="0.3">
      <c r="D18" s="56">
        <f>IF(AND('Stroke Risk Calculator'!$B$6=Options!$C$7,'Stroke Risk Calculator'!$B$4=Options!$B$2,'Stroke Risk Calculator'!$B$5=Options!$A$2),'Risk Factor Qs'!$B17,
       IF(AND('Stroke Risk Calculator'!$B$6=Options!$C$7,'Stroke Risk Calculator'!$B$4=Options!$B$2,'Stroke Risk Calculator'!$B$5=Options!$A$3),'Risk Factor Qs'!$C17,
            IF(AND('Stroke Risk Calculator'!$B$6=Options!$C$7,'Stroke Risk Calculator'!$B$4=Options!$B$3,'Stroke Risk Calculator'!$B$5=Options!$A$2),'Risk Factor Qs'!$D17,
                 IF(AND('Stroke Risk Calculator'!$B$6=Options!$C$7,'Stroke Risk Calculator'!$B$4=Options!$B$3,'Stroke Risk Calculator'!$B$5=Options!$A$3),'Risk Factor Qs'!$E17,
                      IF(AND('Stroke Risk Calculator'!$B$6=Options!$C$7,'Stroke Risk Calculator'!$B$4=Options!$B$4,'Stroke Risk Calculator'!$B$5=Options!$A$2),'Risk Factor Qs'!$F17,
                           IF(AND('Stroke Risk Calculator'!$B$6=Options!$C$7,'Stroke Risk Calculator'!$B$4=Options!$B$4,'Stroke Risk Calculator'!$B$5=Options!$A$3),'Risk Factor Qs'!$G17,
                               'Risk Factor Qs'!$A17
                              )
                         )
                    )
               )
          )
)</f>
        <v>0</v>
      </c>
      <c r="E18" s="57"/>
    </row>
    <row r="19" spans="4:5" x14ac:dyDescent="0.3">
      <c r="D19" s="56">
        <f>IF(AND('Stroke Risk Calculator'!$B$6=Options!$C$7,'Stroke Risk Calculator'!$B$4=Options!$B$2,'Stroke Risk Calculator'!$B$5=Options!$A$2),'Risk Factor Qs'!$B18,
       IF(AND('Stroke Risk Calculator'!$B$6=Options!$C$7,'Stroke Risk Calculator'!$B$4=Options!$B$2,'Stroke Risk Calculator'!$B$5=Options!$A$3),'Risk Factor Qs'!$C18,
            IF(AND('Stroke Risk Calculator'!$B$6=Options!$C$7,'Stroke Risk Calculator'!$B$4=Options!$B$3,'Stroke Risk Calculator'!$B$5=Options!$A$2),'Risk Factor Qs'!$D18,
                 IF(AND('Stroke Risk Calculator'!$B$6=Options!$C$7,'Stroke Risk Calculator'!$B$4=Options!$B$3,'Stroke Risk Calculator'!$B$5=Options!$A$3),'Risk Factor Qs'!$E18,
                      IF(AND('Stroke Risk Calculator'!$B$6=Options!$C$7,'Stroke Risk Calculator'!$B$4=Options!$B$4,'Stroke Risk Calculator'!$B$5=Options!$A$2),'Risk Factor Qs'!$F18,
                           IF(AND('Stroke Risk Calculator'!$B$6=Options!$C$7,'Stroke Risk Calculator'!$B$4=Options!$B$4,'Stroke Risk Calculator'!$B$5=Options!$A$3),'Risk Factor Qs'!$G18,
                               'Risk Factor Qs'!$A18
                              )
                         )
                    )
               )
          )
)</f>
        <v>0</v>
      </c>
      <c r="E19" s="57"/>
    </row>
    <row r="20" spans="4:5" x14ac:dyDescent="0.3">
      <c r="D20" s="56">
        <f>IF(AND('Stroke Risk Calculator'!$B$6=Options!$C$7,'Stroke Risk Calculator'!$B$4=Options!$B$2,'Stroke Risk Calculator'!$B$5=Options!$A$2),'Risk Factor Qs'!$B19,
       IF(AND('Stroke Risk Calculator'!$B$6=Options!$C$7,'Stroke Risk Calculator'!$B$4=Options!$B$2,'Stroke Risk Calculator'!$B$5=Options!$A$3),'Risk Factor Qs'!$C19,
            IF(AND('Stroke Risk Calculator'!$B$6=Options!$C$7,'Stroke Risk Calculator'!$B$4=Options!$B$3,'Stroke Risk Calculator'!$B$5=Options!$A$2),'Risk Factor Qs'!$D19,
                 IF(AND('Stroke Risk Calculator'!$B$6=Options!$C$7,'Stroke Risk Calculator'!$B$4=Options!$B$3,'Stroke Risk Calculator'!$B$5=Options!$A$3),'Risk Factor Qs'!$E19,
                      IF(AND('Stroke Risk Calculator'!$B$6=Options!$C$7,'Stroke Risk Calculator'!$B$4=Options!$B$4,'Stroke Risk Calculator'!$B$5=Options!$A$2),'Risk Factor Qs'!$F19,
                           IF(AND('Stroke Risk Calculator'!$B$6=Options!$C$7,'Stroke Risk Calculator'!$B$4=Options!$B$4,'Stroke Risk Calculator'!$B$5=Options!$A$3),'Risk Factor Qs'!$G19,
                               'Risk Factor Qs'!$A19
                              )
                         )
                    )
               )
          )
)</f>
        <v>0</v>
      </c>
      <c r="E20" s="57"/>
    </row>
    <row r="21" spans="4:5" x14ac:dyDescent="0.3">
      <c r="D21" s="56">
        <f>IF(AND('Stroke Risk Calculator'!$B$6=Options!$C$7,'Stroke Risk Calculator'!$B$4=Options!$B$2,'Stroke Risk Calculator'!$B$5=Options!$A$2),'Risk Factor Qs'!$B20,
       IF(AND('Stroke Risk Calculator'!$B$6=Options!$C$7,'Stroke Risk Calculator'!$B$4=Options!$B$2,'Stroke Risk Calculator'!$B$5=Options!$A$3),'Risk Factor Qs'!$C20,
            IF(AND('Stroke Risk Calculator'!$B$6=Options!$C$7,'Stroke Risk Calculator'!$B$4=Options!$B$3,'Stroke Risk Calculator'!$B$5=Options!$A$2),'Risk Factor Qs'!$D20,
                 IF(AND('Stroke Risk Calculator'!$B$6=Options!$C$7,'Stroke Risk Calculator'!$B$4=Options!$B$3,'Stroke Risk Calculator'!$B$5=Options!$A$3),'Risk Factor Qs'!$E20,
                      IF(AND('Stroke Risk Calculator'!$B$6=Options!$C$7,'Stroke Risk Calculator'!$B$4=Options!$B$4,'Stroke Risk Calculator'!$B$5=Options!$A$2),'Risk Factor Qs'!$F20,
                           IF(AND('Stroke Risk Calculator'!$B$6=Options!$C$7,'Stroke Risk Calculator'!$B$4=Options!$B$4,'Stroke Risk Calculator'!$B$5=Options!$A$3),'Risk Factor Qs'!$G20,
                               'Risk Factor Qs'!$A20
                              )
                         )
                    )
               )
          )
)</f>
        <v>0</v>
      </c>
      <c r="E21" s="57"/>
    </row>
    <row r="22" spans="4:5" x14ac:dyDescent="0.3">
      <c r="D22" s="56">
        <f>IF(AND('Stroke Risk Calculator'!$B$6=Options!$C$7,'Stroke Risk Calculator'!$B$4=Options!$B$2,'Stroke Risk Calculator'!$B$5=Options!$A$2),'Risk Factor Qs'!$B21,
       IF(AND('Stroke Risk Calculator'!$B$6=Options!$C$7,'Stroke Risk Calculator'!$B$4=Options!$B$2,'Stroke Risk Calculator'!$B$5=Options!$A$3),'Risk Factor Qs'!$C21,
            IF(AND('Stroke Risk Calculator'!$B$6=Options!$C$7,'Stroke Risk Calculator'!$B$4=Options!$B$3,'Stroke Risk Calculator'!$B$5=Options!$A$2),'Risk Factor Qs'!$D21,
                 IF(AND('Stroke Risk Calculator'!$B$6=Options!$C$7,'Stroke Risk Calculator'!$B$4=Options!$B$3,'Stroke Risk Calculator'!$B$5=Options!$A$3),'Risk Factor Qs'!$E21,
                      IF(AND('Stroke Risk Calculator'!$B$6=Options!$C$7,'Stroke Risk Calculator'!$B$4=Options!$B$4,'Stroke Risk Calculator'!$B$5=Options!$A$2),'Risk Factor Qs'!$F21,
                           IF(AND('Stroke Risk Calculator'!$B$6=Options!$C$7,'Stroke Risk Calculator'!$B$4=Options!$B$4,'Stroke Risk Calculator'!$B$5=Options!$A$3),'Risk Factor Qs'!$G21,
                               'Risk Factor Qs'!$A21
                              )
                         )
                    )
               )
          )
)</f>
        <v>0</v>
      </c>
      <c r="E22" s="57"/>
    </row>
    <row r="23" spans="4:5" x14ac:dyDescent="0.3">
      <c r="D23" s="56">
        <f>IF(AND('Stroke Risk Calculator'!$B$6=Options!$C$7,'Stroke Risk Calculator'!$B$4=Options!$B$2,'Stroke Risk Calculator'!$B$5=Options!$A$2),'Risk Factor Qs'!$B22,
       IF(AND('Stroke Risk Calculator'!$B$6=Options!$C$7,'Stroke Risk Calculator'!$B$4=Options!$B$2,'Stroke Risk Calculator'!$B$5=Options!$A$3),'Risk Factor Qs'!$C22,
            IF(AND('Stroke Risk Calculator'!$B$6=Options!$C$7,'Stroke Risk Calculator'!$B$4=Options!$B$3,'Stroke Risk Calculator'!$B$5=Options!$A$2),'Risk Factor Qs'!$D22,
                 IF(AND('Stroke Risk Calculator'!$B$6=Options!$C$7,'Stroke Risk Calculator'!$B$4=Options!$B$3,'Stroke Risk Calculator'!$B$5=Options!$A$3),'Risk Factor Qs'!$E22,
                      IF(AND('Stroke Risk Calculator'!$B$6=Options!$C$7,'Stroke Risk Calculator'!$B$4=Options!$B$4,'Stroke Risk Calculator'!$B$5=Options!$A$2),'Risk Factor Qs'!$F22,
                           IF(AND('Stroke Risk Calculator'!$B$6=Options!$C$7,'Stroke Risk Calculator'!$B$4=Options!$B$4,'Stroke Risk Calculator'!$B$5=Options!$A$3),'Risk Factor Qs'!$G22,
                               'Risk Factor Qs'!$A22
                              )
                         )
                    )
               )
          )
)</f>
        <v>0</v>
      </c>
      <c r="E23" s="57"/>
    </row>
    <row r="24" spans="4:5" x14ac:dyDescent="0.3">
      <c r="D24" s="56">
        <f>IF(AND('Stroke Risk Calculator'!$B$6=Options!$C$7,'Stroke Risk Calculator'!$B$4=Options!$B$2,'Stroke Risk Calculator'!$B$5=Options!$A$2),'Risk Factor Qs'!$B23,
       IF(AND('Stroke Risk Calculator'!$B$6=Options!$C$7,'Stroke Risk Calculator'!$B$4=Options!$B$2,'Stroke Risk Calculator'!$B$5=Options!$A$3),'Risk Factor Qs'!$C23,
            IF(AND('Stroke Risk Calculator'!$B$6=Options!$C$7,'Stroke Risk Calculator'!$B$4=Options!$B$3,'Stroke Risk Calculator'!$B$5=Options!$A$2),'Risk Factor Qs'!$D23,
                 IF(AND('Stroke Risk Calculator'!$B$6=Options!$C$7,'Stroke Risk Calculator'!$B$4=Options!$B$3,'Stroke Risk Calculator'!$B$5=Options!$A$3),'Risk Factor Qs'!$E23,
                      IF(AND('Stroke Risk Calculator'!$B$6=Options!$C$7,'Stroke Risk Calculator'!$B$4=Options!$B$4,'Stroke Risk Calculator'!$B$5=Options!$A$2),'Risk Factor Qs'!$F23,
                           IF(AND('Stroke Risk Calculator'!$B$6=Options!$C$7,'Stroke Risk Calculator'!$B$4=Options!$B$4,'Stroke Risk Calculator'!$B$5=Options!$A$3),'Risk Factor Qs'!$G23,
                               'Risk Factor Qs'!$A23
                              )
                         )
                    )
               )
          )
)</f>
        <v>0</v>
      </c>
      <c r="E24" s="57"/>
    </row>
    <row r="25" spans="4:5" x14ac:dyDescent="0.3">
      <c r="D25" s="56">
        <f>IF(AND('Stroke Risk Calculator'!$B$6=Options!$C$7,'Stroke Risk Calculator'!$B$4=Options!$B$2,'Stroke Risk Calculator'!$B$5=Options!$A$2),'Risk Factor Qs'!$B24,
       IF(AND('Stroke Risk Calculator'!$B$6=Options!$C$7,'Stroke Risk Calculator'!$B$4=Options!$B$2,'Stroke Risk Calculator'!$B$5=Options!$A$3),'Risk Factor Qs'!$C24,
            IF(AND('Stroke Risk Calculator'!$B$6=Options!$C$7,'Stroke Risk Calculator'!$B$4=Options!$B$3,'Stroke Risk Calculator'!$B$5=Options!$A$2),'Risk Factor Qs'!$D24,
                 IF(AND('Stroke Risk Calculator'!$B$6=Options!$C$7,'Stroke Risk Calculator'!$B$4=Options!$B$3,'Stroke Risk Calculator'!$B$5=Options!$A$3),'Risk Factor Qs'!$E24,
                      IF(AND('Stroke Risk Calculator'!$B$6=Options!$C$7,'Stroke Risk Calculator'!$B$4=Options!$B$4,'Stroke Risk Calculator'!$B$5=Options!$A$2),'Risk Factor Qs'!$F24,
                           IF(AND('Stroke Risk Calculator'!$B$6=Options!$C$7,'Stroke Risk Calculator'!$B$4=Options!$B$4,'Stroke Risk Calculator'!$B$5=Options!$A$3),'Risk Factor Qs'!$G24,
                               'Risk Factor Qs'!$A24
                              )
                         )
                    )
               )
          )
)</f>
        <v>0</v>
      </c>
      <c r="E25" s="57"/>
    </row>
    <row r="26" spans="4:5" x14ac:dyDescent="0.3">
      <c r="D26" s="56">
        <f>IF(AND('Stroke Risk Calculator'!$B$6=Options!$C$7,'Stroke Risk Calculator'!$B$4=Options!$B$2,'Stroke Risk Calculator'!$B$5=Options!$A$2),'Risk Factor Qs'!$B25,
       IF(AND('Stroke Risk Calculator'!$B$6=Options!$C$7,'Stroke Risk Calculator'!$B$4=Options!$B$2,'Stroke Risk Calculator'!$B$5=Options!$A$3),'Risk Factor Qs'!$C25,
            IF(AND('Stroke Risk Calculator'!$B$6=Options!$C$7,'Stroke Risk Calculator'!$B$4=Options!$B$3,'Stroke Risk Calculator'!$B$5=Options!$A$2),'Risk Factor Qs'!$D25,
                 IF(AND('Stroke Risk Calculator'!$B$6=Options!$C$7,'Stroke Risk Calculator'!$B$4=Options!$B$3,'Stroke Risk Calculator'!$B$5=Options!$A$3),'Risk Factor Qs'!$E25,
                      IF(AND('Stroke Risk Calculator'!$B$6=Options!$C$7,'Stroke Risk Calculator'!$B$4=Options!$B$4,'Stroke Risk Calculator'!$B$5=Options!$A$2),'Risk Factor Qs'!$F25,
                           IF(AND('Stroke Risk Calculator'!$B$6=Options!$C$7,'Stroke Risk Calculator'!$B$4=Options!$B$4,'Stroke Risk Calculator'!$B$5=Options!$A$3),'Risk Factor Qs'!$G25,
                               'Risk Factor Qs'!$A25
                              )
                         )
                    )
               )
          )
)</f>
        <v>0</v>
      </c>
      <c r="E26" s="57"/>
    </row>
    <row r="27" spans="4:5" x14ac:dyDescent="0.3">
      <c r="D27" s="56">
        <f>IF(AND('Stroke Risk Calculator'!$B$6=Options!$C$7,'Stroke Risk Calculator'!$B$4=Options!$B$2,'Stroke Risk Calculator'!$B$5=Options!$A$2),'Risk Factor Qs'!$B26,
       IF(AND('Stroke Risk Calculator'!$B$6=Options!$C$7,'Stroke Risk Calculator'!$B$4=Options!$B$2,'Stroke Risk Calculator'!$B$5=Options!$A$3),'Risk Factor Qs'!$C26,
            IF(AND('Stroke Risk Calculator'!$B$6=Options!$C$7,'Stroke Risk Calculator'!$B$4=Options!$B$3,'Stroke Risk Calculator'!$B$5=Options!$A$2),'Risk Factor Qs'!$D26,
                 IF(AND('Stroke Risk Calculator'!$B$6=Options!$C$7,'Stroke Risk Calculator'!$B$4=Options!$B$3,'Stroke Risk Calculator'!$B$5=Options!$A$3),'Risk Factor Qs'!$E26,
                      IF(AND('Stroke Risk Calculator'!$B$6=Options!$C$7,'Stroke Risk Calculator'!$B$4=Options!$B$4,'Stroke Risk Calculator'!$B$5=Options!$A$2),'Risk Factor Qs'!$F26,
                           IF(AND('Stroke Risk Calculator'!$B$6=Options!$C$7,'Stroke Risk Calculator'!$B$4=Options!$B$4,'Stroke Risk Calculator'!$B$5=Options!$A$3),'Risk Factor Qs'!$G26,
                               'Risk Factor Qs'!$A26
                              )
                         )
                    )
               )
          )
)</f>
        <v>0</v>
      </c>
      <c r="E27" s="57"/>
    </row>
    <row r="28" spans="4:5" x14ac:dyDescent="0.3">
      <c r="D28" s="56">
        <f>IF(AND('Stroke Risk Calculator'!$B$6=Options!$C$7,'Stroke Risk Calculator'!$B$4=Options!$B$2,'Stroke Risk Calculator'!$B$5=Options!$A$2),'Risk Factor Qs'!$B27,
       IF(AND('Stroke Risk Calculator'!$B$6=Options!$C$7,'Stroke Risk Calculator'!$B$4=Options!$B$2,'Stroke Risk Calculator'!$B$5=Options!$A$3),'Risk Factor Qs'!$C27,
            IF(AND('Stroke Risk Calculator'!$B$6=Options!$C$7,'Stroke Risk Calculator'!$B$4=Options!$B$3,'Stroke Risk Calculator'!$B$5=Options!$A$2),'Risk Factor Qs'!$D27,
                 IF(AND('Stroke Risk Calculator'!$B$6=Options!$C$7,'Stroke Risk Calculator'!$B$4=Options!$B$3,'Stroke Risk Calculator'!$B$5=Options!$A$3),'Risk Factor Qs'!$E27,
                      IF(AND('Stroke Risk Calculator'!$B$6=Options!$C$7,'Stroke Risk Calculator'!$B$4=Options!$B$4,'Stroke Risk Calculator'!$B$5=Options!$A$2),'Risk Factor Qs'!$F27,
                           IF(AND('Stroke Risk Calculator'!$B$6=Options!$C$7,'Stroke Risk Calculator'!$B$4=Options!$B$4,'Stroke Risk Calculator'!$B$5=Options!$A$3),'Risk Factor Qs'!$G27,
                               'Risk Factor Qs'!$A27
                              )
                         )
                    )
               )
          )
)</f>
        <v>0</v>
      </c>
      <c r="E28" s="57"/>
    </row>
    <row r="29" spans="4:5" x14ac:dyDescent="0.3">
      <c r="D29" s="56">
        <f>IF(AND('Stroke Risk Calculator'!$B$6=Options!$C$7,'Stroke Risk Calculator'!$B$4=Options!$B$2,'Stroke Risk Calculator'!$B$5=Options!$A$2),'Risk Factor Qs'!$B28,
       IF(AND('Stroke Risk Calculator'!$B$6=Options!$C$7,'Stroke Risk Calculator'!$B$4=Options!$B$2,'Stroke Risk Calculator'!$B$5=Options!$A$3),'Risk Factor Qs'!$C28,
            IF(AND('Stroke Risk Calculator'!$B$6=Options!$C$7,'Stroke Risk Calculator'!$B$4=Options!$B$3,'Stroke Risk Calculator'!$B$5=Options!$A$2),'Risk Factor Qs'!$D28,
                 IF(AND('Stroke Risk Calculator'!$B$6=Options!$C$7,'Stroke Risk Calculator'!$B$4=Options!$B$3,'Stroke Risk Calculator'!$B$5=Options!$A$3),'Risk Factor Qs'!$E28,
                      IF(AND('Stroke Risk Calculator'!$B$6=Options!$C$7,'Stroke Risk Calculator'!$B$4=Options!$B$4,'Stroke Risk Calculator'!$B$5=Options!$A$2),'Risk Factor Qs'!$F28,
                           IF(AND('Stroke Risk Calculator'!$B$6=Options!$C$7,'Stroke Risk Calculator'!$B$4=Options!$B$4,'Stroke Risk Calculator'!$B$5=Options!$A$3),'Risk Factor Qs'!$G28,
                               'Risk Factor Qs'!$A28
                              )
                         )
                    )
               )
          )
)</f>
        <v>0</v>
      </c>
      <c r="E29" s="57"/>
    </row>
    <row r="30" spans="4:5" x14ac:dyDescent="0.3">
      <c r="D30" s="56">
        <f>IF(AND('Stroke Risk Calculator'!$B$6=Options!$C$7,'Stroke Risk Calculator'!$B$4=Options!$B$2,'Stroke Risk Calculator'!$B$5=Options!$A$2),'Risk Factor Qs'!$B29,
       IF(AND('Stroke Risk Calculator'!$B$6=Options!$C$7,'Stroke Risk Calculator'!$B$4=Options!$B$2,'Stroke Risk Calculator'!$B$5=Options!$A$3),'Risk Factor Qs'!$C29,
            IF(AND('Stroke Risk Calculator'!$B$6=Options!$C$7,'Stroke Risk Calculator'!$B$4=Options!$B$3,'Stroke Risk Calculator'!$B$5=Options!$A$2),'Risk Factor Qs'!$D29,
                 IF(AND('Stroke Risk Calculator'!$B$6=Options!$C$7,'Stroke Risk Calculator'!$B$4=Options!$B$3,'Stroke Risk Calculator'!$B$5=Options!$A$3),'Risk Factor Qs'!$E29,
                      IF(AND('Stroke Risk Calculator'!$B$6=Options!$C$7,'Stroke Risk Calculator'!$B$4=Options!$B$4,'Stroke Risk Calculator'!$B$5=Options!$A$2),'Risk Factor Qs'!$F29,
                           IF(AND('Stroke Risk Calculator'!$B$6=Options!$C$7,'Stroke Risk Calculator'!$B$4=Options!$B$4,'Stroke Risk Calculator'!$B$5=Options!$A$3),'Risk Factor Qs'!$G29,
                               'Risk Factor Qs'!$A29
                              )
                         )
                    )
               )
          )
)</f>
        <v>0</v>
      </c>
      <c r="E30" s="57"/>
    </row>
    <row r="31" spans="4:5" x14ac:dyDescent="0.3">
      <c r="D31" s="56">
        <f>IF(AND('Stroke Risk Calculator'!$B$6=Options!$C$7,'Stroke Risk Calculator'!$B$4=Options!$B$2,'Stroke Risk Calculator'!$B$5=Options!$A$2),'Risk Factor Qs'!$B30,
       IF(AND('Stroke Risk Calculator'!$B$6=Options!$C$7,'Stroke Risk Calculator'!$B$4=Options!$B$2,'Stroke Risk Calculator'!$B$5=Options!$A$3),'Risk Factor Qs'!$C30,
            IF(AND('Stroke Risk Calculator'!$B$6=Options!$C$7,'Stroke Risk Calculator'!$B$4=Options!$B$3,'Stroke Risk Calculator'!$B$5=Options!$A$2),'Risk Factor Qs'!$D30,
                 IF(AND('Stroke Risk Calculator'!$B$6=Options!$C$7,'Stroke Risk Calculator'!$B$4=Options!$B$3,'Stroke Risk Calculator'!$B$5=Options!$A$3),'Risk Factor Qs'!$E30,
                      IF(AND('Stroke Risk Calculator'!$B$6=Options!$C$7,'Stroke Risk Calculator'!$B$4=Options!$B$4,'Stroke Risk Calculator'!$B$5=Options!$A$2),'Risk Factor Qs'!$F30,
                           IF(AND('Stroke Risk Calculator'!$B$6=Options!$C$7,'Stroke Risk Calculator'!$B$4=Options!$B$4,'Stroke Risk Calculator'!$B$5=Options!$A$3),'Risk Factor Qs'!$G30,
                               'Risk Factor Qs'!$A30
                              )
                         )
                    )
               )
          )
)</f>
        <v>0</v>
      </c>
      <c r="E31" s="57"/>
    </row>
    <row r="32" spans="4:5" x14ac:dyDescent="0.3">
      <c r="D32" s="56">
        <f>IF(AND('Stroke Risk Calculator'!$B$6=Options!$C$7,'Stroke Risk Calculator'!$B$4=Options!$B$2,'Stroke Risk Calculator'!$B$5=Options!$A$2),'Risk Factor Qs'!$B31,
       IF(AND('Stroke Risk Calculator'!$B$6=Options!$C$7,'Stroke Risk Calculator'!$B$4=Options!$B$2,'Stroke Risk Calculator'!$B$5=Options!$A$3),'Risk Factor Qs'!$C31,
            IF(AND('Stroke Risk Calculator'!$B$6=Options!$C$7,'Stroke Risk Calculator'!$B$4=Options!$B$3,'Stroke Risk Calculator'!$B$5=Options!$A$2),'Risk Factor Qs'!$D31,
                 IF(AND('Stroke Risk Calculator'!$B$6=Options!$C$7,'Stroke Risk Calculator'!$B$4=Options!$B$3,'Stroke Risk Calculator'!$B$5=Options!$A$3),'Risk Factor Qs'!$E31,
                      IF(AND('Stroke Risk Calculator'!$B$6=Options!$C$7,'Stroke Risk Calculator'!$B$4=Options!$B$4,'Stroke Risk Calculator'!$B$5=Options!$A$2),'Risk Factor Qs'!$F31,
                           IF(AND('Stroke Risk Calculator'!$B$6=Options!$C$7,'Stroke Risk Calculator'!$B$4=Options!$B$4,'Stroke Risk Calculator'!$B$5=Options!$A$3),'Risk Factor Qs'!$G31,
                               'Risk Factor Qs'!$A31
                              )
                         )
                    )
               )
          )
)</f>
        <v>0</v>
      </c>
      <c r="E32" s="57"/>
    </row>
    <row r="33" spans="4:5" x14ac:dyDescent="0.3">
      <c r="D33" s="56">
        <f>IF(AND('Stroke Risk Calculator'!$B$6=Options!$C$7,'Stroke Risk Calculator'!$B$4=Options!$B$2,'Stroke Risk Calculator'!$B$5=Options!$A$2),'Risk Factor Qs'!$B32,
       IF(AND('Stroke Risk Calculator'!$B$6=Options!$C$7,'Stroke Risk Calculator'!$B$4=Options!$B$2,'Stroke Risk Calculator'!$B$5=Options!$A$3),'Risk Factor Qs'!$C32,
            IF(AND('Stroke Risk Calculator'!$B$6=Options!$C$7,'Stroke Risk Calculator'!$B$4=Options!$B$3,'Stroke Risk Calculator'!$B$5=Options!$A$2),'Risk Factor Qs'!$D32,
                 IF(AND('Stroke Risk Calculator'!$B$6=Options!$C$7,'Stroke Risk Calculator'!$B$4=Options!$B$3,'Stroke Risk Calculator'!$B$5=Options!$A$3),'Risk Factor Qs'!$E32,
                      IF(AND('Stroke Risk Calculator'!$B$6=Options!$C$7,'Stroke Risk Calculator'!$B$4=Options!$B$4,'Stroke Risk Calculator'!$B$5=Options!$A$2),'Risk Factor Qs'!$F32,
                           IF(AND('Stroke Risk Calculator'!$B$6=Options!$C$7,'Stroke Risk Calculator'!$B$4=Options!$B$4,'Stroke Risk Calculator'!$B$5=Options!$A$3),'Risk Factor Qs'!$G32,
                               'Risk Factor Qs'!$A32
                              )
                         )
                    )
               )
          )
)</f>
        <v>0</v>
      </c>
      <c r="E33" s="57"/>
    </row>
    <row r="34" spans="4:5" x14ac:dyDescent="0.3">
      <c r="D34" s="56">
        <f>IF(AND('Stroke Risk Calculator'!$B$6=Options!$C$7,'Stroke Risk Calculator'!$B$4=Options!$B$2,'Stroke Risk Calculator'!$B$5=Options!$A$2),'Risk Factor Qs'!$B33,
       IF(AND('Stroke Risk Calculator'!$B$6=Options!$C$7,'Stroke Risk Calculator'!$B$4=Options!$B$2,'Stroke Risk Calculator'!$B$5=Options!$A$3),'Risk Factor Qs'!$C33,
            IF(AND('Stroke Risk Calculator'!$B$6=Options!$C$7,'Stroke Risk Calculator'!$B$4=Options!$B$3,'Stroke Risk Calculator'!$B$5=Options!$A$2),'Risk Factor Qs'!$D33,
                 IF(AND('Stroke Risk Calculator'!$B$6=Options!$C$7,'Stroke Risk Calculator'!$B$4=Options!$B$3,'Stroke Risk Calculator'!$B$5=Options!$A$3),'Risk Factor Qs'!$E33,
                      IF(AND('Stroke Risk Calculator'!$B$6=Options!$C$7,'Stroke Risk Calculator'!$B$4=Options!$B$4,'Stroke Risk Calculator'!$B$5=Options!$A$2),'Risk Factor Qs'!$F33,
                           IF(AND('Stroke Risk Calculator'!$B$6=Options!$C$7,'Stroke Risk Calculator'!$B$4=Options!$B$4,'Stroke Risk Calculator'!$B$5=Options!$A$3),'Risk Factor Qs'!$G33,
                               'Risk Factor Qs'!$A33
                              )
                         )
                    )
               )
          )
)</f>
        <v>0</v>
      </c>
      <c r="E34" s="57"/>
    </row>
    <row r="35" spans="4:5" x14ac:dyDescent="0.3">
      <c r="D35" s="56">
        <f>IF(AND('Stroke Risk Calculator'!$B$6=Options!$C$7,'Stroke Risk Calculator'!$B$4=Options!$B$2,'Stroke Risk Calculator'!$B$5=Options!$A$2),'Risk Factor Qs'!$B34,
       IF(AND('Stroke Risk Calculator'!$B$6=Options!$C$7,'Stroke Risk Calculator'!$B$4=Options!$B$2,'Stroke Risk Calculator'!$B$5=Options!$A$3),'Risk Factor Qs'!$C34,
            IF(AND('Stroke Risk Calculator'!$B$6=Options!$C$7,'Stroke Risk Calculator'!$B$4=Options!$B$3,'Stroke Risk Calculator'!$B$5=Options!$A$2),'Risk Factor Qs'!$D34,
                 IF(AND('Stroke Risk Calculator'!$B$6=Options!$C$7,'Stroke Risk Calculator'!$B$4=Options!$B$3,'Stroke Risk Calculator'!$B$5=Options!$A$3),'Risk Factor Qs'!$E34,
                      IF(AND('Stroke Risk Calculator'!$B$6=Options!$C$7,'Stroke Risk Calculator'!$B$4=Options!$B$4,'Stroke Risk Calculator'!$B$5=Options!$A$2),'Risk Factor Qs'!$F34,
                           IF(AND('Stroke Risk Calculator'!$B$6=Options!$C$7,'Stroke Risk Calculator'!$B$4=Options!$B$4,'Stroke Risk Calculator'!$B$5=Options!$A$3),'Risk Factor Qs'!$G34,
                               'Risk Factor Qs'!$A34
                              )
                         )
                    )
               )
          )
)</f>
        <v>0</v>
      </c>
      <c r="E35" s="57"/>
    </row>
    <row r="36" spans="4:5" x14ac:dyDescent="0.3">
      <c r="D36" s="56">
        <f>IF(AND('Stroke Risk Calculator'!$B$6=Options!$C$7,'Stroke Risk Calculator'!$B$4=Options!$B$2,'Stroke Risk Calculator'!$B$5=Options!$A$2),'Risk Factor Qs'!$B35,
       IF(AND('Stroke Risk Calculator'!$B$6=Options!$C$7,'Stroke Risk Calculator'!$B$4=Options!$B$2,'Stroke Risk Calculator'!$B$5=Options!$A$3),'Risk Factor Qs'!$C35,
            IF(AND('Stroke Risk Calculator'!$B$6=Options!$C$7,'Stroke Risk Calculator'!$B$4=Options!$B$3,'Stroke Risk Calculator'!$B$5=Options!$A$2),'Risk Factor Qs'!$D35,
                 IF(AND('Stroke Risk Calculator'!$B$6=Options!$C$7,'Stroke Risk Calculator'!$B$4=Options!$B$3,'Stroke Risk Calculator'!$B$5=Options!$A$3),'Risk Factor Qs'!$E35,
                      IF(AND('Stroke Risk Calculator'!$B$6=Options!$C$7,'Stroke Risk Calculator'!$B$4=Options!$B$4,'Stroke Risk Calculator'!$B$5=Options!$A$2),'Risk Factor Qs'!$F35,
                           IF(AND('Stroke Risk Calculator'!$B$6=Options!$C$7,'Stroke Risk Calculator'!$B$4=Options!$B$4,'Stroke Risk Calculator'!$B$5=Options!$A$3),'Risk Factor Qs'!$G35,
                               'Risk Factor Qs'!$A35
                              )
                         )
                    )
               )
          )
)</f>
        <v>0</v>
      </c>
      <c r="E36" s="57"/>
    </row>
    <row r="37" spans="4:5" x14ac:dyDescent="0.3">
      <c r="D37" s="56">
        <f>IF(AND('Stroke Risk Calculator'!$B$6=Options!$C$7,'Stroke Risk Calculator'!$B$4=Options!$B$2,'Stroke Risk Calculator'!$B$5=Options!$A$2),'Risk Factor Qs'!$B36,
       IF(AND('Stroke Risk Calculator'!$B$6=Options!$C$7,'Stroke Risk Calculator'!$B$4=Options!$B$2,'Stroke Risk Calculator'!$B$5=Options!$A$3),'Risk Factor Qs'!$C36,
            IF(AND('Stroke Risk Calculator'!$B$6=Options!$C$7,'Stroke Risk Calculator'!$B$4=Options!$B$3,'Stroke Risk Calculator'!$B$5=Options!$A$2),'Risk Factor Qs'!$D36,
                 IF(AND('Stroke Risk Calculator'!$B$6=Options!$C$7,'Stroke Risk Calculator'!$B$4=Options!$B$3,'Stroke Risk Calculator'!$B$5=Options!$A$3),'Risk Factor Qs'!$E36,
                      IF(AND('Stroke Risk Calculator'!$B$6=Options!$C$7,'Stroke Risk Calculator'!$B$4=Options!$B$4,'Stroke Risk Calculator'!$B$5=Options!$A$2),'Risk Factor Qs'!$F36,
                           IF(AND('Stroke Risk Calculator'!$B$6=Options!$C$7,'Stroke Risk Calculator'!$B$4=Options!$B$4,'Stroke Risk Calculator'!$B$5=Options!$A$3),'Risk Factor Qs'!$G36,
                               'Risk Factor Qs'!$A36
                              )
                         )
                    )
               )
          )
)</f>
        <v>0</v>
      </c>
      <c r="E37" s="57"/>
    </row>
    <row r="38" spans="4:5" x14ac:dyDescent="0.3">
      <c r="D38" s="56">
        <f>IF(AND('Stroke Risk Calculator'!$B$6=Options!$C$7,'Stroke Risk Calculator'!$B$4=Options!$B$2,'Stroke Risk Calculator'!$B$5=Options!$A$2),'Risk Factor Qs'!$B37,
       IF(AND('Stroke Risk Calculator'!$B$6=Options!$C$7,'Stroke Risk Calculator'!$B$4=Options!$B$2,'Stroke Risk Calculator'!$B$5=Options!$A$3),'Risk Factor Qs'!$C37,
            IF(AND('Stroke Risk Calculator'!$B$6=Options!$C$7,'Stroke Risk Calculator'!$B$4=Options!$B$3,'Stroke Risk Calculator'!$B$5=Options!$A$2),'Risk Factor Qs'!$D37,
                 IF(AND('Stroke Risk Calculator'!$B$6=Options!$C$7,'Stroke Risk Calculator'!$B$4=Options!$B$3,'Stroke Risk Calculator'!$B$5=Options!$A$3),'Risk Factor Qs'!$E37,
                      IF(AND('Stroke Risk Calculator'!$B$6=Options!$C$7,'Stroke Risk Calculator'!$B$4=Options!$B$4,'Stroke Risk Calculator'!$B$5=Options!$A$2),'Risk Factor Qs'!$F37,
                           IF(AND('Stroke Risk Calculator'!$B$6=Options!$C$7,'Stroke Risk Calculator'!$B$4=Options!$B$4,'Stroke Risk Calculator'!$B$5=Options!$A$3),'Risk Factor Qs'!$G37,
                               'Risk Factor Qs'!$A37
                              )
                         )
                    )
               )
          )
)</f>
        <v>0</v>
      </c>
      <c r="E38" s="57"/>
    </row>
    <row r="39" spans="4:5" x14ac:dyDescent="0.3">
      <c r="D39" s="56">
        <f>IF(AND('Stroke Risk Calculator'!$B$6=Options!$C$7,'Stroke Risk Calculator'!$B$4=Options!$B$2,'Stroke Risk Calculator'!$B$5=Options!$A$2),'Risk Factor Qs'!$B38,
       IF(AND('Stroke Risk Calculator'!$B$6=Options!$C$7,'Stroke Risk Calculator'!$B$4=Options!$B$2,'Stroke Risk Calculator'!$B$5=Options!$A$3),'Risk Factor Qs'!$C38,
            IF(AND('Stroke Risk Calculator'!$B$6=Options!$C$7,'Stroke Risk Calculator'!$B$4=Options!$B$3,'Stroke Risk Calculator'!$B$5=Options!$A$2),'Risk Factor Qs'!$D38,
                 IF(AND('Stroke Risk Calculator'!$B$6=Options!$C$7,'Stroke Risk Calculator'!$B$4=Options!$B$3,'Stroke Risk Calculator'!$B$5=Options!$A$3),'Risk Factor Qs'!$E38,
                      IF(AND('Stroke Risk Calculator'!$B$6=Options!$C$7,'Stroke Risk Calculator'!$B$4=Options!$B$4,'Stroke Risk Calculator'!$B$5=Options!$A$2),'Risk Factor Qs'!$F38,
                           IF(AND('Stroke Risk Calculator'!$B$6=Options!$C$7,'Stroke Risk Calculator'!$B$4=Options!$B$4,'Stroke Risk Calculator'!$B$5=Options!$A$3),'Risk Factor Qs'!$G38,
                               'Risk Factor Qs'!$A38
                              )
                         )
                    )
               )
          )
)</f>
        <v>0</v>
      </c>
      <c r="E39" s="57"/>
    </row>
    <row r="40" spans="4:5" x14ac:dyDescent="0.3">
      <c r="D40" s="56">
        <f>IF(AND('Stroke Risk Calculator'!$B$6=Options!$C$7,'Stroke Risk Calculator'!$B$4=Options!$B$2,'Stroke Risk Calculator'!$B$5=Options!$A$2),'Risk Factor Qs'!$B39,
       IF(AND('Stroke Risk Calculator'!$B$6=Options!$C$7,'Stroke Risk Calculator'!$B$4=Options!$B$2,'Stroke Risk Calculator'!$B$5=Options!$A$3),'Risk Factor Qs'!$C39,
            IF(AND('Stroke Risk Calculator'!$B$6=Options!$C$7,'Stroke Risk Calculator'!$B$4=Options!$B$3,'Stroke Risk Calculator'!$B$5=Options!$A$2),'Risk Factor Qs'!$D39,
                 IF(AND('Stroke Risk Calculator'!$B$6=Options!$C$7,'Stroke Risk Calculator'!$B$4=Options!$B$3,'Stroke Risk Calculator'!$B$5=Options!$A$3),'Risk Factor Qs'!$E39,
                      IF(AND('Stroke Risk Calculator'!$B$6=Options!$C$7,'Stroke Risk Calculator'!$B$4=Options!$B$4,'Stroke Risk Calculator'!$B$5=Options!$A$2),'Risk Factor Qs'!$F39,
                           IF(AND('Stroke Risk Calculator'!$B$6=Options!$C$7,'Stroke Risk Calculator'!$B$4=Options!$B$4,'Stroke Risk Calculator'!$B$5=Options!$A$3),'Risk Factor Qs'!$G39,
                               'Risk Factor Qs'!$A39
                              )
                         )
                    )
               )
          )
)</f>
        <v>0</v>
      </c>
      <c r="E40" s="57"/>
    </row>
    <row r="41" spans="4:5" x14ac:dyDescent="0.3">
      <c r="D41" s="56">
        <f>IF(AND('Stroke Risk Calculator'!$B$6=Options!$C$7,'Stroke Risk Calculator'!$B$4=Options!$B$2,'Stroke Risk Calculator'!$B$5=Options!$A$2),'Risk Factor Qs'!$B40,
       IF(AND('Stroke Risk Calculator'!$B$6=Options!$C$7,'Stroke Risk Calculator'!$B$4=Options!$B$2,'Stroke Risk Calculator'!$B$5=Options!$A$3),'Risk Factor Qs'!$C40,
            IF(AND('Stroke Risk Calculator'!$B$6=Options!$C$7,'Stroke Risk Calculator'!$B$4=Options!$B$3,'Stroke Risk Calculator'!$B$5=Options!$A$2),'Risk Factor Qs'!$D40,
                 IF(AND('Stroke Risk Calculator'!$B$6=Options!$C$7,'Stroke Risk Calculator'!$B$4=Options!$B$3,'Stroke Risk Calculator'!$B$5=Options!$A$3),'Risk Factor Qs'!$E40,
                      IF(AND('Stroke Risk Calculator'!$B$6=Options!$C$7,'Stroke Risk Calculator'!$B$4=Options!$B$4,'Stroke Risk Calculator'!$B$5=Options!$A$2),'Risk Factor Qs'!$F40,
                           IF(AND('Stroke Risk Calculator'!$B$6=Options!$C$7,'Stroke Risk Calculator'!$B$4=Options!$B$4,'Stroke Risk Calculator'!$B$5=Options!$A$3),'Risk Factor Qs'!$G40,
                               'Risk Factor Qs'!$A40
                              )
                         )
                    )
               )
          )
)</f>
        <v>0</v>
      </c>
      <c r="E41" s="57"/>
    </row>
    <row r="42" spans="4:5" x14ac:dyDescent="0.3">
      <c r="D42" s="56">
        <f>IF(AND('Stroke Risk Calculator'!$B$6=Options!$C$7,'Stroke Risk Calculator'!$B$4=Options!$B$2,'Stroke Risk Calculator'!$B$5=Options!$A$2),'Risk Factor Qs'!$B41,
       IF(AND('Stroke Risk Calculator'!$B$6=Options!$C$7,'Stroke Risk Calculator'!$B$4=Options!$B$2,'Stroke Risk Calculator'!$B$5=Options!$A$3),'Risk Factor Qs'!$C41,
            IF(AND('Stroke Risk Calculator'!$B$6=Options!$C$7,'Stroke Risk Calculator'!$B$4=Options!$B$3,'Stroke Risk Calculator'!$B$5=Options!$A$2),'Risk Factor Qs'!$D41,
                 IF(AND('Stroke Risk Calculator'!$B$6=Options!$C$7,'Stroke Risk Calculator'!$B$4=Options!$B$3,'Stroke Risk Calculator'!$B$5=Options!$A$3),'Risk Factor Qs'!$E41,
                      IF(AND('Stroke Risk Calculator'!$B$6=Options!$C$7,'Stroke Risk Calculator'!$B$4=Options!$B$4,'Stroke Risk Calculator'!$B$5=Options!$A$2),'Risk Factor Qs'!$F41,
                           IF(AND('Stroke Risk Calculator'!$B$6=Options!$C$7,'Stroke Risk Calculator'!$B$4=Options!$B$4,'Stroke Risk Calculator'!$B$5=Options!$A$3),'Risk Factor Qs'!$G41,
                               'Risk Factor Qs'!$A41
                              )
                         )
                    )
               )
          )
)</f>
        <v>0</v>
      </c>
      <c r="E42" s="57"/>
    </row>
    <row r="43" spans="4:5" x14ac:dyDescent="0.3">
      <c r="D43" s="56">
        <f>IF(AND('Stroke Risk Calculator'!$B$6=Options!$C$7,'Stroke Risk Calculator'!$B$4=Options!$B$2,'Stroke Risk Calculator'!$B$5=Options!$A$2),'Risk Factor Qs'!$B42,
       IF(AND('Stroke Risk Calculator'!$B$6=Options!$C$7,'Stroke Risk Calculator'!$B$4=Options!$B$2,'Stroke Risk Calculator'!$B$5=Options!$A$3),'Risk Factor Qs'!$C42,
            IF(AND('Stroke Risk Calculator'!$B$6=Options!$C$7,'Stroke Risk Calculator'!$B$4=Options!$B$3,'Stroke Risk Calculator'!$B$5=Options!$A$2),'Risk Factor Qs'!$D42,
                 IF(AND('Stroke Risk Calculator'!$B$6=Options!$C$7,'Stroke Risk Calculator'!$B$4=Options!$B$3,'Stroke Risk Calculator'!$B$5=Options!$A$3),'Risk Factor Qs'!$E42,
                      IF(AND('Stroke Risk Calculator'!$B$6=Options!$C$7,'Stroke Risk Calculator'!$B$4=Options!$B$4,'Stroke Risk Calculator'!$B$5=Options!$A$2),'Risk Factor Qs'!$F42,
                           IF(AND('Stroke Risk Calculator'!$B$6=Options!$C$7,'Stroke Risk Calculator'!$B$4=Options!$B$4,'Stroke Risk Calculator'!$B$5=Options!$A$3),'Risk Factor Qs'!$G42,
                               'Risk Factor Qs'!$A42
                              )
                         )
                    )
               )
          )
)</f>
        <v>0</v>
      </c>
      <c r="E43" s="57"/>
    </row>
    <row r="44" spans="4:5" x14ac:dyDescent="0.3">
      <c r="D44" s="56">
        <f>IF(AND('Stroke Risk Calculator'!$B$6=Options!$C$7,'Stroke Risk Calculator'!$B$4=Options!$B$2,'Stroke Risk Calculator'!$B$5=Options!$A$2),'Risk Factor Qs'!$B43,
       IF(AND('Stroke Risk Calculator'!$B$6=Options!$C$7,'Stroke Risk Calculator'!$B$4=Options!$B$2,'Stroke Risk Calculator'!$B$5=Options!$A$3),'Risk Factor Qs'!$C43,
            IF(AND('Stroke Risk Calculator'!$B$6=Options!$C$7,'Stroke Risk Calculator'!$B$4=Options!$B$3,'Stroke Risk Calculator'!$B$5=Options!$A$2),'Risk Factor Qs'!$D43,
                 IF(AND('Stroke Risk Calculator'!$B$6=Options!$C$7,'Stroke Risk Calculator'!$B$4=Options!$B$3,'Stroke Risk Calculator'!$B$5=Options!$A$3),'Risk Factor Qs'!$E43,
                      IF(AND('Stroke Risk Calculator'!$B$6=Options!$C$7,'Stroke Risk Calculator'!$B$4=Options!$B$4,'Stroke Risk Calculator'!$B$5=Options!$A$2),'Risk Factor Qs'!$F43,
                           IF(AND('Stroke Risk Calculator'!$B$6=Options!$C$7,'Stroke Risk Calculator'!$B$4=Options!$B$4,'Stroke Risk Calculator'!$B$5=Options!$A$3),'Risk Factor Qs'!$G43,
                               'Risk Factor Qs'!$A43
                              )
                         )
                    )
               )
          )
)</f>
        <v>0</v>
      </c>
      <c r="E44" s="57"/>
    </row>
    <row r="45" spans="4:5" x14ac:dyDescent="0.3">
      <c r="D45" s="56">
        <f>IF(AND('Stroke Risk Calculator'!$B$6=Options!$C$7,'Stroke Risk Calculator'!$B$4=Options!$B$2,'Stroke Risk Calculator'!$B$5=Options!$A$2),'Risk Factor Qs'!$B44,
       IF(AND('Stroke Risk Calculator'!$B$6=Options!$C$7,'Stroke Risk Calculator'!$B$4=Options!$B$2,'Stroke Risk Calculator'!$B$5=Options!$A$3),'Risk Factor Qs'!$C44,
            IF(AND('Stroke Risk Calculator'!$B$6=Options!$C$7,'Stroke Risk Calculator'!$B$4=Options!$B$3,'Stroke Risk Calculator'!$B$5=Options!$A$2),'Risk Factor Qs'!$D44,
                 IF(AND('Stroke Risk Calculator'!$B$6=Options!$C$7,'Stroke Risk Calculator'!$B$4=Options!$B$3,'Stroke Risk Calculator'!$B$5=Options!$A$3),'Risk Factor Qs'!$E44,
                      IF(AND('Stroke Risk Calculator'!$B$6=Options!$C$7,'Stroke Risk Calculator'!$B$4=Options!$B$4,'Stroke Risk Calculator'!$B$5=Options!$A$2),'Risk Factor Qs'!$F44,
                           IF(AND('Stroke Risk Calculator'!$B$6=Options!$C$7,'Stroke Risk Calculator'!$B$4=Options!$B$4,'Stroke Risk Calculator'!$B$5=Options!$A$3),'Risk Factor Qs'!$G44,
                               'Risk Factor Qs'!$A44
                              )
                         )
                    )
               )
          )
)</f>
        <v>0</v>
      </c>
      <c r="E45" s="57"/>
    </row>
    <row r="46" spans="4:5" x14ac:dyDescent="0.3">
      <c r="D46" s="56">
        <f>IF(AND('Stroke Risk Calculator'!$B$6=Options!$C$7,'Stroke Risk Calculator'!$B$4=Options!$B$2,'Stroke Risk Calculator'!$B$5=Options!$A$2),'Risk Factor Qs'!$B45,
       IF(AND('Stroke Risk Calculator'!$B$6=Options!$C$7,'Stroke Risk Calculator'!$B$4=Options!$B$2,'Stroke Risk Calculator'!$B$5=Options!$A$3),'Risk Factor Qs'!$C45,
            IF(AND('Stroke Risk Calculator'!$B$6=Options!$C$7,'Stroke Risk Calculator'!$B$4=Options!$B$3,'Stroke Risk Calculator'!$B$5=Options!$A$2),'Risk Factor Qs'!$D45,
                 IF(AND('Stroke Risk Calculator'!$B$6=Options!$C$7,'Stroke Risk Calculator'!$B$4=Options!$B$3,'Stroke Risk Calculator'!$B$5=Options!$A$3),'Risk Factor Qs'!$E45,
                      IF(AND('Stroke Risk Calculator'!$B$6=Options!$C$7,'Stroke Risk Calculator'!$B$4=Options!$B$4,'Stroke Risk Calculator'!$B$5=Options!$A$2),'Risk Factor Qs'!$F45,
                           IF(AND('Stroke Risk Calculator'!$B$6=Options!$C$7,'Stroke Risk Calculator'!$B$4=Options!$B$4,'Stroke Risk Calculator'!$B$5=Options!$A$3),'Risk Factor Qs'!$G45,
                               'Risk Factor Qs'!$A45
                              )
                         )
                    )
               )
          )
)</f>
        <v>0</v>
      </c>
      <c r="E46" s="57"/>
    </row>
    <row r="47" spans="4:5" x14ac:dyDescent="0.3">
      <c r="D47" s="56">
        <f>IF(AND('Stroke Risk Calculator'!$B$6=Options!$C$7,'Stroke Risk Calculator'!$B$4=Options!$B$2,'Stroke Risk Calculator'!$B$5=Options!$A$2),'Risk Factor Qs'!$B46,
       IF(AND('Stroke Risk Calculator'!$B$6=Options!$C$7,'Stroke Risk Calculator'!$B$4=Options!$B$2,'Stroke Risk Calculator'!$B$5=Options!$A$3),'Risk Factor Qs'!$C46,
            IF(AND('Stroke Risk Calculator'!$B$6=Options!$C$7,'Stroke Risk Calculator'!$B$4=Options!$B$3,'Stroke Risk Calculator'!$B$5=Options!$A$2),'Risk Factor Qs'!$D46,
                 IF(AND('Stroke Risk Calculator'!$B$6=Options!$C$7,'Stroke Risk Calculator'!$B$4=Options!$B$3,'Stroke Risk Calculator'!$B$5=Options!$A$3),'Risk Factor Qs'!$E46,
                      IF(AND('Stroke Risk Calculator'!$B$6=Options!$C$7,'Stroke Risk Calculator'!$B$4=Options!$B$4,'Stroke Risk Calculator'!$B$5=Options!$A$2),'Risk Factor Qs'!$F46,
                           IF(AND('Stroke Risk Calculator'!$B$6=Options!$C$7,'Stroke Risk Calculator'!$B$4=Options!$B$4,'Stroke Risk Calculator'!$B$5=Options!$A$3),'Risk Factor Qs'!$G46,
                               'Risk Factor Qs'!$A46
                              )
                         )
                    )
               )
          )
)</f>
        <v>0</v>
      </c>
      <c r="E47" s="57"/>
    </row>
    <row r="48" spans="4:5" x14ac:dyDescent="0.3">
      <c r="D48" s="56">
        <f>IF(AND('Stroke Risk Calculator'!$B$6=Options!$C$7,'Stroke Risk Calculator'!$B$4=Options!$B$2,'Stroke Risk Calculator'!$B$5=Options!$A$2),'Risk Factor Qs'!$B47,
       IF(AND('Stroke Risk Calculator'!$B$6=Options!$C$7,'Stroke Risk Calculator'!$B$4=Options!$B$2,'Stroke Risk Calculator'!$B$5=Options!$A$3),'Risk Factor Qs'!$C47,
            IF(AND('Stroke Risk Calculator'!$B$6=Options!$C$7,'Stroke Risk Calculator'!$B$4=Options!$B$3,'Stroke Risk Calculator'!$B$5=Options!$A$2),'Risk Factor Qs'!$D47,
                 IF(AND('Stroke Risk Calculator'!$B$6=Options!$C$7,'Stroke Risk Calculator'!$B$4=Options!$B$3,'Stroke Risk Calculator'!$B$5=Options!$A$3),'Risk Factor Qs'!$E47,
                      IF(AND('Stroke Risk Calculator'!$B$6=Options!$C$7,'Stroke Risk Calculator'!$B$4=Options!$B$4,'Stroke Risk Calculator'!$B$5=Options!$A$2),'Risk Factor Qs'!$F47,
                           IF(AND('Stroke Risk Calculator'!$B$6=Options!$C$7,'Stroke Risk Calculator'!$B$4=Options!$B$4,'Stroke Risk Calculator'!$B$5=Options!$A$3),'Risk Factor Qs'!$G47,
                               'Risk Factor Qs'!$A47
                              )
                         )
                    )
               )
          )
)</f>
        <v>0</v>
      </c>
      <c r="E48" s="57"/>
    </row>
    <row r="49" spans="4:5" x14ac:dyDescent="0.3">
      <c r="D49" s="56">
        <f>IF(AND('Stroke Risk Calculator'!$B$6=Options!$C$7,'Stroke Risk Calculator'!$B$4=Options!$B$2,'Stroke Risk Calculator'!$B$5=Options!$A$2),'Risk Factor Qs'!$B48,
       IF(AND('Stroke Risk Calculator'!$B$6=Options!$C$7,'Stroke Risk Calculator'!$B$4=Options!$B$2,'Stroke Risk Calculator'!$B$5=Options!$A$3),'Risk Factor Qs'!$C48,
            IF(AND('Stroke Risk Calculator'!$B$6=Options!$C$7,'Stroke Risk Calculator'!$B$4=Options!$B$3,'Stroke Risk Calculator'!$B$5=Options!$A$2),'Risk Factor Qs'!$D48,
                 IF(AND('Stroke Risk Calculator'!$B$6=Options!$C$7,'Stroke Risk Calculator'!$B$4=Options!$B$3,'Stroke Risk Calculator'!$B$5=Options!$A$3),'Risk Factor Qs'!$E48,
                      IF(AND('Stroke Risk Calculator'!$B$6=Options!$C$7,'Stroke Risk Calculator'!$B$4=Options!$B$4,'Stroke Risk Calculator'!$B$5=Options!$A$2),'Risk Factor Qs'!$F48,
                           IF(AND('Stroke Risk Calculator'!$B$6=Options!$C$7,'Stroke Risk Calculator'!$B$4=Options!$B$4,'Stroke Risk Calculator'!$B$5=Options!$A$3),'Risk Factor Qs'!$G48,
                               'Risk Factor Qs'!$A48
                              )
                         )
                    )
               )
          )
)</f>
        <v>0</v>
      </c>
      <c r="E49" s="57"/>
    </row>
    <row r="50" spans="4:5" x14ac:dyDescent="0.3">
      <c r="D50" s="56">
        <f>IF(AND('Stroke Risk Calculator'!$B$6=Options!$C$7,'Stroke Risk Calculator'!$B$4=Options!$B$2,'Stroke Risk Calculator'!$B$5=Options!$A$2),'Risk Factor Qs'!$B49,
       IF(AND('Stroke Risk Calculator'!$B$6=Options!$C$7,'Stroke Risk Calculator'!$B$4=Options!$B$2,'Stroke Risk Calculator'!$B$5=Options!$A$3),'Risk Factor Qs'!$C49,
            IF(AND('Stroke Risk Calculator'!$B$6=Options!$C$7,'Stroke Risk Calculator'!$B$4=Options!$B$3,'Stroke Risk Calculator'!$B$5=Options!$A$2),'Risk Factor Qs'!$D49,
                 IF(AND('Stroke Risk Calculator'!$B$6=Options!$C$7,'Stroke Risk Calculator'!$B$4=Options!$B$3,'Stroke Risk Calculator'!$B$5=Options!$A$3),'Risk Factor Qs'!$E49,
                      IF(AND('Stroke Risk Calculator'!$B$6=Options!$C$7,'Stroke Risk Calculator'!$B$4=Options!$B$4,'Stroke Risk Calculator'!$B$5=Options!$A$2),'Risk Factor Qs'!$F49,
                           IF(AND('Stroke Risk Calculator'!$B$6=Options!$C$7,'Stroke Risk Calculator'!$B$4=Options!$B$4,'Stroke Risk Calculator'!$B$5=Options!$A$3),'Risk Factor Qs'!$G49,
                               'Risk Factor Qs'!$A49
                              )
                         )
                    )
               )
          )
)</f>
        <v>0</v>
      </c>
      <c r="E50" s="57"/>
    </row>
    <row r="51" spans="4:5" x14ac:dyDescent="0.3">
      <c r="D51" s="56">
        <f>IF(AND('Stroke Risk Calculator'!$B$6=Options!$C$7,'Stroke Risk Calculator'!$B$4=Options!$B$2,'Stroke Risk Calculator'!$B$5=Options!$A$2),'Risk Factor Qs'!$B50,
       IF(AND('Stroke Risk Calculator'!$B$6=Options!$C$7,'Stroke Risk Calculator'!$B$4=Options!$B$2,'Stroke Risk Calculator'!$B$5=Options!$A$3),'Risk Factor Qs'!$C50,
            IF(AND('Stroke Risk Calculator'!$B$6=Options!$C$7,'Stroke Risk Calculator'!$B$4=Options!$B$3,'Stroke Risk Calculator'!$B$5=Options!$A$2),'Risk Factor Qs'!$D50,
                 IF(AND('Stroke Risk Calculator'!$B$6=Options!$C$7,'Stroke Risk Calculator'!$B$4=Options!$B$3,'Stroke Risk Calculator'!$B$5=Options!$A$3),'Risk Factor Qs'!$E50,
                      IF(AND('Stroke Risk Calculator'!$B$6=Options!$C$7,'Stroke Risk Calculator'!$B$4=Options!$B$4,'Stroke Risk Calculator'!$B$5=Options!$A$2),'Risk Factor Qs'!$F50,
                           IF(AND('Stroke Risk Calculator'!$B$6=Options!$C$7,'Stroke Risk Calculator'!$B$4=Options!$B$4,'Stroke Risk Calculator'!$B$5=Options!$A$3),'Risk Factor Qs'!$G50,
                               'Risk Factor Qs'!$A50
                              )
                         )
                    )
               )
          )
)</f>
        <v>0</v>
      </c>
      <c r="E51" s="57"/>
    </row>
    <row r="52" spans="4:5" x14ac:dyDescent="0.3">
      <c r="D52" s="56">
        <f>IF(AND('Stroke Risk Calculator'!$B$6=Options!$C$7,'Stroke Risk Calculator'!$B$4=Options!$B$2,'Stroke Risk Calculator'!$B$5=Options!$A$2),'Risk Factor Qs'!$B51,
       IF(AND('Stroke Risk Calculator'!$B$6=Options!$C$7,'Stroke Risk Calculator'!$B$4=Options!$B$2,'Stroke Risk Calculator'!$B$5=Options!$A$3),'Risk Factor Qs'!$C51,
            IF(AND('Stroke Risk Calculator'!$B$6=Options!$C$7,'Stroke Risk Calculator'!$B$4=Options!$B$3,'Stroke Risk Calculator'!$B$5=Options!$A$2),'Risk Factor Qs'!$D51,
                 IF(AND('Stroke Risk Calculator'!$B$6=Options!$C$7,'Stroke Risk Calculator'!$B$4=Options!$B$3,'Stroke Risk Calculator'!$B$5=Options!$A$3),'Risk Factor Qs'!$E51,
                      IF(AND('Stroke Risk Calculator'!$B$6=Options!$C$7,'Stroke Risk Calculator'!$B$4=Options!$B$4,'Stroke Risk Calculator'!$B$5=Options!$A$2),'Risk Factor Qs'!$F51,
                           IF(AND('Stroke Risk Calculator'!$B$6=Options!$C$7,'Stroke Risk Calculator'!$B$4=Options!$B$4,'Stroke Risk Calculator'!$B$5=Options!$A$3),'Risk Factor Qs'!$G51,
                               'Risk Factor Qs'!$A51
                              )
                         )
                    )
               )
          )
)</f>
        <v>0</v>
      </c>
      <c r="E52" s="57"/>
    </row>
    <row r="53" spans="4:5" x14ac:dyDescent="0.3">
      <c r="D53" s="56">
        <f>IF(AND('Stroke Risk Calculator'!$B$6=Options!$C$7,'Stroke Risk Calculator'!$B$4=Options!$B$2,'Stroke Risk Calculator'!$B$5=Options!$A$2),'Risk Factor Qs'!$B52,
       IF(AND('Stroke Risk Calculator'!$B$6=Options!$C$7,'Stroke Risk Calculator'!$B$4=Options!$B$2,'Stroke Risk Calculator'!$B$5=Options!$A$3),'Risk Factor Qs'!$C52,
            IF(AND('Stroke Risk Calculator'!$B$6=Options!$C$7,'Stroke Risk Calculator'!$B$4=Options!$B$3,'Stroke Risk Calculator'!$B$5=Options!$A$2),'Risk Factor Qs'!$D52,
                 IF(AND('Stroke Risk Calculator'!$B$6=Options!$C$7,'Stroke Risk Calculator'!$B$4=Options!$B$3,'Stroke Risk Calculator'!$B$5=Options!$A$3),'Risk Factor Qs'!$E52,
                      IF(AND('Stroke Risk Calculator'!$B$6=Options!$C$7,'Stroke Risk Calculator'!$B$4=Options!$B$4,'Stroke Risk Calculator'!$B$5=Options!$A$2),'Risk Factor Qs'!$F52,
                           IF(AND('Stroke Risk Calculator'!$B$6=Options!$C$7,'Stroke Risk Calculator'!$B$4=Options!$B$4,'Stroke Risk Calculator'!$B$5=Options!$A$3),'Risk Factor Qs'!$G52,
                               'Risk Factor Qs'!$A52
                              )
                         )
                    )
               )
          )
)</f>
        <v>0</v>
      </c>
      <c r="E53" s="57"/>
    </row>
    <row r="54" spans="4:5" x14ac:dyDescent="0.3">
      <c r="D54" s="56">
        <f>IF(AND('Stroke Risk Calculator'!$B$6=Options!$C$7,'Stroke Risk Calculator'!$B$4=Options!$B$2,'Stroke Risk Calculator'!$B$5=Options!$A$2),'Risk Factor Qs'!$B53,
       IF(AND('Stroke Risk Calculator'!$B$6=Options!$C$7,'Stroke Risk Calculator'!$B$4=Options!$B$2,'Stroke Risk Calculator'!$B$5=Options!$A$3),'Risk Factor Qs'!$C53,
            IF(AND('Stroke Risk Calculator'!$B$6=Options!$C$7,'Stroke Risk Calculator'!$B$4=Options!$B$3,'Stroke Risk Calculator'!$B$5=Options!$A$2),'Risk Factor Qs'!$D53,
                 IF(AND('Stroke Risk Calculator'!$B$6=Options!$C$7,'Stroke Risk Calculator'!$B$4=Options!$B$3,'Stroke Risk Calculator'!$B$5=Options!$A$3),'Risk Factor Qs'!$E53,
                      IF(AND('Stroke Risk Calculator'!$B$6=Options!$C$7,'Stroke Risk Calculator'!$B$4=Options!$B$4,'Stroke Risk Calculator'!$B$5=Options!$A$2),'Risk Factor Qs'!$F53,
                           IF(AND('Stroke Risk Calculator'!$B$6=Options!$C$7,'Stroke Risk Calculator'!$B$4=Options!$B$4,'Stroke Risk Calculator'!$B$5=Options!$A$3),'Risk Factor Qs'!$G53,
                               'Risk Factor Qs'!$A53
                              )
                         )
                    )
               )
          )
)</f>
        <v>0</v>
      </c>
      <c r="E54" s="57"/>
    </row>
    <row r="55" spans="4:5" x14ac:dyDescent="0.3">
      <c r="D55" s="56">
        <f>IF(AND('Stroke Risk Calculator'!$B$6=Options!$C$7,'Stroke Risk Calculator'!$B$4=Options!$B$2,'Stroke Risk Calculator'!$B$5=Options!$A$2),'Risk Factor Qs'!$B54,
       IF(AND('Stroke Risk Calculator'!$B$6=Options!$C$7,'Stroke Risk Calculator'!$B$4=Options!$B$2,'Stroke Risk Calculator'!$B$5=Options!$A$3),'Risk Factor Qs'!$C54,
            IF(AND('Stroke Risk Calculator'!$B$6=Options!$C$7,'Stroke Risk Calculator'!$B$4=Options!$B$3,'Stroke Risk Calculator'!$B$5=Options!$A$2),'Risk Factor Qs'!$D54,
                 IF(AND('Stroke Risk Calculator'!$B$6=Options!$C$7,'Stroke Risk Calculator'!$B$4=Options!$B$3,'Stroke Risk Calculator'!$B$5=Options!$A$3),'Risk Factor Qs'!$E54,
                      IF(AND('Stroke Risk Calculator'!$B$6=Options!$C$7,'Stroke Risk Calculator'!$B$4=Options!$B$4,'Stroke Risk Calculator'!$B$5=Options!$A$2),'Risk Factor Qs'!$F54,
                           IF(AND('Stroke Risk Calculator'!$B$6=Options!$C$7,'Stroke Risk Calculator'!$B$4=Options!$B$4,'Stroke Risk Calculator'!$B$5=Options!$A$3),'Risk Factor Qs'!$G54,
                               'Risk Factor Qs'!$A54
                              )
                         )
                    )
               )
          )
)</f>
        <v>0</v>
      </c>
      <c r="E55" s="57"/>
    </row>
    <row r="56" spans="4:5" x14ac:dyDescent="0.3">
      <c r="D56" s="56">
        <f>IF(AND('Stroke Risk Calculator'!$B$6=Options!$C$7,'Stroke Risk Calculator'!$B$4=Options!$B$2,'Stroke Risk Calculator'!$B$5=Options!$A$2),'Risk Factor Qs'!$B55,
       IF(AND('Stroke Risk Calculator'!$B$6=Options!$C$7,'Stroke Risk Calculator'!$B$4=Options!$B$2,'Stroke Risk Calculator'!$B$5=Options!$A$3),'Risk Factor Qs'!$C55,
            IF(AND('Stroke Risk Calculator'!$B$6=Options!$C$7,'Stroke Risk Calculator'!$B$4=Options!$B$3,'Stroke Risk Calculator'!$B$5=Options!$A$2),'Risk Factor Qs'!$D55,
                 IF(AND('Stroke Risk Calculator'!$B$6=Options!$C$7,'Stroke Risk Calculator'!$B$4=Options!$B$3,'Stroke Risk Calculator'!$B$5=Options!$A$3),'Risk Factor Qs'!$E55,
                      IF(AND('Stroke Risk Calculator'!$B$6=Options!$C$7,'Stroke Risk Calculator'!$B$4=Options!$B$4,'Stroke Risk Calculator'!$B$5=Options!$A$2),'Risk Factor Qs'!$F55,
                           IF(AND('Stroke Risk Calculator'!$B$6=Options!$C$7,'Stroke Risk Calculator'!$B$4=Options!$B$4,'Stroke Risk Calculator'!$B$5=Options!$A$3),'Risk Factor Qs'!$G55,
                               'Risk Factor Qs'!$A55
                              )
                         )
                    )
               )
          )
)</f>
        <v>0</v>
      </c>
      <c r="E56" s="57"/>
    </row>
    <row r="57" spans="4:5" x14ac:dyDescent="0.3">
      <c r="D57" s="56">
        <f>IF(AND('Stroke Risk Calculator'!$B$6=Options!$C$7,'Stroke Risk Calculator'!$B$4=Options!$B$2,'Stroke Risk Calculator'!$B$5=Options!$A$2),'Risk Factor Qs'!$B56,
       IF(AND('Stroke Risk Calculator'!$B$6=Options!$C$7,'Stroke Risk Calculator'!$B$4=Options!$B$2,'Stroke Risk Calculator'!$B$5=Options!$A$3),'Risk Factor Qs'!$C56,
            IF(AND('Stroke Risk Calculator'!$B$6=Options!$C$7,'Stroke Risk Calculator'!$B$4=Options!$B$3,'Stroke Risk Calculator'!$B$5=Options!$A$2),'Risk Factor Qs'!$D56,
                 IF(AND('Stroke Risk Calculator'!$B$6=Options!$C$7,'Stroke Risk Calculator'!$B$4=Options!$B$3,'Stroke Risk Calculator'!$B$5=Options!$A$3),'Risk Factor Qs'!$E56,
                      IF(AND('Stroke Risk Calculator'!$B$6=Options!$C$7,'Stroke Risk Calculator'!$B$4=Options!$B$4,'Stroke Risk Calculator'!$B$5=Options!$A$2),'Risk Factor Qs'!$F56,
                           IF(AND('Stroke Risk Calculator'!$B$6=Options!$C$7,'Stroke Risk Calculator'!$B$4=Options!$B$4,'Stroke Risk Calculator'!$B$5=Options!$A$3),'Risk Factor Qs'!$G56,
                               'Risk Factor Qs'!$A56
                              )
                         )
                    )
               )
          )
)</f>
        <v>0</v>
      </c>
      <c r="E57" s="57"/>
    </row>
    <row r="58" spans="4:5" x14ac:dyDescent="0.3">
      <c r="D58" s="56">
        <f>IF(AND('Stroke Risk Calculator'!$B$6=Options!$C$7,'Stroke Risk Calculator'!$B$4=Options!$B$2,'Stroke Risk Calculator'!$B$5=Options!$A$2),'Risk Factor Qs'!$B57,
       IF(AND('Stroke Risk Calculator'!$B$6=Options!$C$7,'Stroke Risk Calculator'!$B$4=Options!$B$2,'Stroke Risk Calculator'!$B$5=Options!$A$3),'Risk Factor Qs'!$C57,
            IF(AND('Stroke Risk Calculator'!$B$6=Options!$C$7,'Stroke Risk Calculator'!$B$4=Options!$B$3,'Stroke Risk Calculator'!$B$5=Options!$A$2),'Risk Factor Qs'!$D57,
                 IF(AND('Stroke Risk Calculator'!$B$6=Options!$C$7,'Stroke Risk Calculator'!$B$4=Options!$B$3,'Stroke Risk Calculator'!$B$5=Options!$A$3),'Risk Factor Qs'!$E57,
                      IF(AND('Stroke Risk Calculator'!$B$6=Options!$C$7,'Stroke Risk Calculator'!$B$4=Options!$B$4,'Stroke Risk Calculator'!$B$5=Options!$A$2),'Risk Factor Qs'!$F57,
                           IF(AND('Stroke Risk Calculator'!$B$6=Options!$C$7,'Stroke Risk Calculator'!$B$4=Options!$B$4,'Stroke Risk Calculator'!$B$5=Options!$A$3),'Risk Factor Qs'!$G57,
                               'Risk Factor Qs'!$A57
                              )
                         )
                    )
               )
          )
)</f>
        <v>0</v>
      </c>
      <c r="E58" s="57"/>
    </row>
    <row r="59" spans="4:5" x14ac:dyDescent="0.3">
      <c r="D59" s="56">
        <f>IF(AND('Stroke Risk Calculator'!$B$6=Options!$C$7,'Stroke Risk Calculator'!$B$4=Options!$B$2,'Stroke Risk Calculator'!$B$5=Options!$A$2),'Risk Factor Qs'!$B58,
       IF(AND('Stroke Risk Calculator'!$B$6=Options!$C$7,'Stroke Risk Calculator'!$B$4=Options!$B$2,'Stroke Risk Calculator'!$B$5=Options!$A$3),'Risk Factor Qs'!$C58,
            IF(AND('Stroke Risk Calculator'!$B$6=Options!$C$7,'Stroke Risk Calculator'!$B$4=Options!$B$3,'Stroke Risk Calculator'!$B$5=Options!$A$2),'Risk Factor Qs'!$D58,
                 IF(AND('Stroke Risk Calculator'!$B$6=Options!$C$7,'Stroke Risk Calculator'!$B$4=Options!$B$3,'Stroke Risk Calculator'!$B$5=Options!$A$3),'Risk Factor Qs'!$E58,
                      IF(AND('Stroke Risk Calculator'!$B$6=Options!$C$7,'Stroke Risk Calculator'!$B$4=Options!$B$4,'Stroke Risk Calculator'!$B$5=Options!$A$2),'Risk Factor Qs'!$F58,
                           IF(AND('Stroke Risk Calculator'!$B$6=Options!$C$7,'Stroke Risk Calculator'!$B$4=Options!$B$4,'Stroke Risk Calculator'!$B$5=Options!$A$3),'Risk Factor Qs'!$G58,
                               'Risk Factor Qs'!$A58
                              )
                         )
                    )
               )
          )
)</f>
        <v>0</v>
      </c>
      <c r="E59" s="57"/>
    </row>
    <row r="60" spans="4:5" x14ac:dyDescent="0.3">
      <c r="D60" s="56">
        <f>IF(AND('Stroke Risk Calculator'!$B$6=Options!$C$7,'Stroke Risk Calculator'!$B$4=Options!$B$2,'Stroke Risk Calculator'!$B$5=Options!$A$2),'Risk Factor Qs'!$B59,
       IF(AND('Stroke Risk Calculator'!$B$6=Options!$C$7,'Stroke Risk Calculator'!$B$4=Options!$B$2,'Stroke Risk Calculator'!$B$5=Options!$A$3),'Risk Factor Qs'!$C59,
            IF(AND('Stroke Risk Calculator'!$B$6=Options!$C$7,'Stroke Risk Calculator'!$B$4=Options!$B$3,'Stroke Risk Calculator'!$B$5=Options!$A$2),'Risk Factor Qs'!$D59,
                 IF(AND('Stroke Risk Calculator'!$B$6=Options!$C$7,'Stroke Risk Calculator'!$B$4=Options!$B$3,'Stroke Risk Calculator'!$B$5=Options!$A$3),'Risk Factor Qs'!$E59,
                      IF(AND('Stroke Risk Calculator'!$B$6=Options!$C$7,'Stroke Risk Calculator'!$B$4=Options!$B$4,'Stroke Risk Calculator'!$B$5=Options!$A$2),'Risk Factor Qs'!$F59,
                           IF(AND('Stroke Risk Calculator'!$B$6=Options!$C$7,'Stroke Risk Calculator'!$B$4=Options!$B$4,'Stroke Risk Calculator'!$B$5=Options!$A$3),'Risk Factor Qs'!$G59,
                               'Risk Factor Qs'!$A59
                              )
                         )
                    )
               )
          )
)</f>
        <v>0</v>
      </c>
      <c r="E60" s="57"/>
    </row>
    <row r="61" spans="4:5" x14ac:dyDescent="0.3">
      <c r="D61" s="56">
        <f>IF(AND('Stroke Risk Calculator'!$B$6=Options!$C$7,'Stroke Risk Calculator'!$B$4=Options!$B$2,'Stroke Risk Calculator'!$B$5=Options!$A$2),'Risk Factor Qs'!$B60,
       IF(AND('Stroke Risk Calculator'!$B$6=Options!$C$7,'Stroke Risk Calculator'!$B$4=Options!$B$2,'Stroke Risk Calculator'!$B$5=Options!$A$3),'Risk Factor Qs'!$C60,
            IF(AND('Stroke Risk Calculator'!$B$6=Options!$C$7,'Stroke Risk Calculator'!$B$4=Options!$B$3,'Stroke Risk Calculator'!$B$5=Options!$A$2),'Risk Factor Qs'!$D60,
                 IF(AND('Stroke Risk Calculator'!$B$6=Options!$C$7,'Stroke Risk Calculator'!$B$4=Options!$B$3,'Stroke Risk Calculator'!$B$5=Options!$A$3),'Risk Factor Qs'!$E60,
                      IF(AND('Stroke Risk Calculator'!$B$6=Options!$C$7,'Stroke Risk Calculator'!$B$4=Options!$B$4,'Stroke Risk Calculator'!$B$5=Options!$A$2),'Risk Factor Qs'!$F60,
                           IF(AND('Stroke Risk Calculator'!$B$6=Options!$C$7,'Stroke Risk Calculator'!$B$4=Options!$B$4,'Stroke Risk Calculator'!$B$5=Options!$A$3),'Risk Factor Qs'!$G60,
                               'Risk Factor Qs'!$A60
                              )
                         )
                    )
               )
          )
)</f>
        <v>0</v>
      </c>
      <c r="E61" s="57"/>
    </row>
    <row r="62" spans="4:5" x14ac:dyDescent="0.3">
      <c r="D62" s="56">
        <f>IF(AND('Stroke Risk Calculator'!$B$6=Options!$C$7,'Stroke Risk Calculator'!$B$4=Options!$B$2,'Stroke Risk Calculator'!$B$5=Options!$A$2),'Risk Factor Qs'!$B61,
       IF(AND('Stroke Risk Calculator'!$B$6=Options!$C$7,'Stroke Risk Calculator'!$B$4=Options!$B$2,'Stroke Risk Calculator'!$B$5=Options!$A$3),'Risk Factor Qs'!$C61,
            IF(AND('Stroke Risk Calculator'!$B$6=Options!$C$7,'Stroke Risk Calculator'!$B$4=Options!$B$3,'Stroke Risk Calculator'!$B$5=Options!$A$2),'Risk Factor Qs'!$D61,
                 IF(AND('Stroke Risk Calculator'!$B$6=Options!$C$7,'Stroke Risk Calculator'!$B$4=Options!$B$3,'Stroke Risk Calculator'!$B$5=Options!$A$3),'Risk Factor Qs'!$E61,
                      IF(AND('Stroke Risk Calculator'!$B$6=Options!$C$7,'Stroke Risk Calculator'!$B$4=Options!$B$4,'Stroke Risk Calculator'!$B$5=Options!$A$2),'Risk Factor Qs'!$F61,
                           IF(AND('Stroke Risk Calculator'!$B$6=Options!$C$7,'Stroke Risk Calculator'!$B$4=Options!$B$4,'Stroke Risk Calculator'!$B$5=Options!$A$3),'Risk Factor Qs'!$G61,
                               'Risk Factor Qs'!$A61
                              )
                         )
                    )
               )
          )
)</f>
        <v>0</v>
      </c>
      <c r="E62" s="57"/>
    </row>
    <row r="63" spans="4:5" x14ac:dyDescent="0.3">
      <c r="D63" s="56">
        <f>IF(AND('Stroke Risk Calculator'!$B$6=Options!$C$7,'Stroke Risk Calculator'!$B$4=Options!$B$2,'Stroke Risk Calculator'!$B$5=Options!$A$2),'Risk Factor Qs'!$B62,
       IF(AND('Stroke Risk Calculator'!$B$6=Options!$C$7,'Stroke Risk Calculator'!$B$4=Options!$B$2,'Stroke Risk Calculator'!$B$5=Options!$A$3),'Risk Factor Qs'!$C62,
            IF(AND('Stroke Risk Calculator'!$B$6=Options!$C$7,'Stroke Risk Calculator'!$B$4=Options!$B$3,'Stroke Risk Calculator'!$B$5=Options!$A$2),'Risk Factor Qs'!$D62,
                 IF(AND('Stroke Risk Calculator'!$B$6=Options!$C$7,'Stroke Risk Calculator'!$B$4=Options!$B$3,'Stroke Risk Calculator'!$B$5=Options!$A$3),'Risk Factor Qs'!$E62,
                      IF(AND('Stroke Risk Calculator'!$B$6=Options!$C$7,'Stroke Risk Calculator'!$B$4=Options!$B$4,'Stroke Risk Calculator'!$B$5=Options!$A$2),'Risk Factor Qs'!$F62,
                           IF(AND('Stroke Risk Calculator'!$B$6=Options!$C$7,'Stroke Risk Calculator'!$B$4=Options!$B$4,'Stroke Risk Calculator'!$B$5=Options!$A$3),'Risk Factor Qs'!$G62,
                               'Risk Factor Qs'!$A62
                              )
                         )
                    )
               )
          )
)</f>
        <v>0</v>
      </c>
      <c r="E63" s="57"/>
    </row>
    <row r="64" spans="4:5" x14ac:dyDescent="0.3">
      <c r="D64" s="56">
        <f>IF(AND('Stroke Risk Calculator'!$B$6=Options!$C$7,'Stroke Risk Calculator'!$B$4=Options!$B$2,'Stroke Risk Calculator'!$B$5=Options!$A$2),'Risk Factor Qs'!$B63,
       IF(AND('Stroke Risk Calculator'!$B$6=Options!$C$7,'Stroke Risk Calculator'!$B$4=Options!$B$2,'Stroke Risk Calculator'!$B$5=Options!$A$3),'Risk Factor Qs'!$C63,
            IF(AND('Stroke Risk Calculator'!$B$6=Options!$C$7,'Stroke Risk Calculator'!$B$4=Options!$B$3,'Stroke Risk Calculator'!$B$5=Options!$A$2),'Risk Factor Qs'!$D63,
                 IF(AND('Stroke Risk Calculator'!$B$6=Options!$C$7,'Stroke Risk Calculator'!$B$4=Options!$B$3,'Stroke Risk Calculator'!$B$5=Options!$A$3),'Risk Factor Qs'!$E63,
                      IF(AND('Stroke Risk Calculator'!$B$6=Options!$C$7,'Stroke Risk Calculator'!$B$4=Options!$B$4,'Stroke Risk Calculator'!$B$5=Options!$A$2),'Risk Factor Qs'!$F63,
                           IF(AND('Stroke Risk Calculator'!$B$6=Options!$C$7,'Stroke Risk Calculator'!$B$4=Options!$B$4,'Stroke Risk Calculator'!$B$5=Options!$A$3),'Risk Factor Qs'!$G63,
                               'Risk Factor Qs'!$A63
                              )
                         )
                    )
               )
          )
)</f>
        <v>0</v>
      </c>
      <c r="E64" s="57"/>
    </row>
    <row r="65" spans="4:5" x14ac:dyDescent="0.3">
      <c r="D65" s="56">
        <f>IF(AND('Stroke Risk Calculator'!$B$6=Options!$C$7,'Stroke Risk Calculator'!$B$4=Options!$B$2,'Stroke Risk Calculator'!$B$5=Options!$A$2),'Risk Factor Qs'!$B64,
       IF(AND('Stroke Risk Calculator'!$B$6=Options!$C$7,'Stroke Risk Calculator'!$B$4=Options!$B$2,'Stroke Risk Calculator'!$B$5=Options!$A$3),'Risk Factor Qs'!$C64,
            IF(AND('Stroke Risk Calculator'!$B$6=Options!$C$7,'Stroke Risk Calculator'!$B$4=Options!$B$3,'Stroke Risk Calculator'!$B$5=Options!$A$2),'Risk Factor Qs'!$D64,
                 IF(AND('Stroke Risk Calculator'!$B$6=Options!$C$7,'Stroke Risk Calculator'!$B$4=Options!$B$3,'Stroke Risk Calculator'!$B$5=Options!$A$3),'Risk Factor Qs'!$E64,
                      IF(AND('Stroke Risk Calculator'!$B$6=Options!$C$7,'Stroke Risk Calculator'!$B$4=Options!$B$4,'Stroke Risk Calculator'!$B$5=Options!$A$2),'Risk Factor Qs'!$F64,
                           IF(AND('Stroke Risk Calculator'!$B$6=Options!$C$7,'Stroke Risk Calculator'!$B$4=Options!$B$4,'Stroke Risk Calculator'!$B$5=Options!$A$3),'Risk Factor Qs'!$G64,
                               'Risk Factor Qs'!$A64
                              )
                         )
                    )
               )
          )
)</f>
        <v>0</v>
      </c>
      <c r="E65" s="57"/>
    </row>
    <row r="66" spans="4:5" x14ac:dyDescent="0.3">
      <c r="D66" s="56">
        <f>IF(AND('Stroke Risk Calculator'!$B$6=Options!$C$7,'Stroke Risk Calculator'!$B$4=Options!$B$2,'Stroke Risk Calculator'!$B$5=Options!$A$2),'Risk Factor Qs'!$B65,
       IF(AND('Stroke Risk Calculator'!$B$6=Options!$C$7,'Stroke Risk Calculator'!$B$4=Options!$B$2,'Stroke Risk Calculator'!$B$5=Options!$A$3),'Risk Factor Qs'!$C65,
            IF(AND('Stroke Risk Calculator'!$B$6=Options!$C$7,'Stroke Risk Calculator'!$B$4=Options!$B$3,'Stroke Risk Calculator'!$B$5=Options!$A$2),'Risk Factor Qs'!$D65,
                 IF(AND('Stroke Risk Calculator'!$B$6=Options!$C$7,'Stroke Risk Calculator'!$B$4=Options!$B$3,'Stroke Risk Calculator'!$B$5=Options!$A$3),'Risk Factor Qs'!$E65,
                      IF(AND('Stroke Risk Calculator'!$B$6=Options!$C$7,'Stroke Risk Calculator'!$B$4=Options!$B$4,'Stroke Risk Calculator'!$B$5=Options!$A$2),'Risk Factor Qs'!$F65,
                           IF(AND('Stroke Risk Calculator'!$B$6=Options!$C$7,'Stroke Risk Calculator'!$B$4=Options!$B$4,'Stroke Risk Calculator'!$B$5=Options!$A$3),'Risk Factor Qs'!$G65,
                               'Risk Factor Qs'!$A65
                              )
                         )
                    )
               )
          )
)</f>
        <v>0</v>
      </c>
      <c r="E66" s="57"/>
    </row>
    <row r="67" spans="4:5" x14ac:dyDescent="0.3">
      <c r="D67" s="56">
        <f>IF(AND('Stroke Risk Calculator'!$B$6=Options!$C$7,'Stroke Risk Calculator'!$B$4=Options!$B$2,'Stroke Risk Calculator'!$B$5=Options!$A$2),'Risk Factor Qs'!$B66,
       IF(AND('Stroke Risk Calculator'!$B$6=Options!$C$7,'Stroke Risk Calculator'!$B$4=Options!$B$2,'Stroke Risk Calculator'!$B$5=Options!$A$3),'Risk Factor Qs'!$C66,
            IF(AND('Stroke Risk Calculator'!$B$6=Options!$C$7,'Stroke Risk Calculator'!$B$4=Options!$B$3,'Stroke Risk Calculator'!$B$5=Options!$A$2),'Risk Factor Qs'!$D66,
                 IF(AND('Stroke Risk Calculator'!$B$6=Options!$C$7,'Stroke Risk Calculator'!$B$4=Options!$B$3,'Stroke Risk Calculator'!$B$5=Options!$A$3),'Risk Factor Qs'!$E66,
                      IF(AND('Stroke Risk Calculator'!$B$6=Options!$C$7,'Stroke Risk Calculator'!$B$4=Options!$B$4,'Stroke Risk Calculator'!$B$5=Options!$A$2),'Risk Factor Qs'!$F66,
                           IF(AND('Stroke Risk Calculator'!$B$6=Options!$C$7,'Stroke Risk Calculator'!$B$4=Options!$B$4,'Stroke Risk Calculator'!$B$5=Options!$A$3),'Risk Factor Qs'!$G66,
                               'Risk Factor Qs'!$A66
                              )
                         )
                    )
               )
          )
)</f>
        <v>0</v>
      </c>
      <c r="E67" s="57"/>
    </row>
    <row r="68" spans="4:5" x14ac:dyDescent="0.3">
      <c r="D68" s="56">
        <f>IF(AND('Stroke Risk Calculator'!$B$6=Options!$C$7,'Stroke Risk Calculator'!$B$4=Options!$B$2,'Stroke Risk Calculator'!$B$5=Options!$A$2),'Risk Factor Qs'!$B67,
       IF(AND('Stroke Risk Calculator'!$B$6=Options!$C$7,'Stroke Risk Calculator'!$B$4=Options!$B$2,'Stroke Risk Calculator'!$B$5=Options!$A$3),'Risk Factor Qs'!$C67,
            IF(AND('Stroke Risk Calculator'!$B$6=Options!$C$7,'Stroke Risk Calculator'!$B$4=Options!$B$3,'Stroke Risk Calculator'!$B$5=Options!$A$2),'Risk Factor Qs'!$D67,
                 IF(AND('Stroke Risk Calculator'!$B$6=Options!$C$7,'Stroke Risk Calculator'!$B$4=Options!$B$3,'Stroke Risk Calculator'!$B$5=Options!$A$3),'Risk Factor Qs'!$E67,
                      IF(AND('Stroke Risk Calculator'!$B$6=Options!$C$7,'Stroke Risk Calculator'!$B$4=Options!$B$4,'Stroke Risk Calculator'!$B$5=Options!$A$2),'Risk Factor Qs'!$F67,
                           IF(AND('Stroke Risk Calculator'!$B$6=Options!$C$7,'Stroke Risk Calculator'!$B$4=Options!$B$4,'Stroke Risk Calculator'!$B$5=Options!$A$3),'Risk Factor Qs'!$G67,
                               'Risk Factor Qs'!$A67
                              )
                         )
                    )
               )
          )
)</f>
        <v>0</v>
      </c>
      <c r="E68" s="57"/>
    </row>
    <row r="69" spans="4:5" x14ac:dyDescent="0.3">
      <c r="D69" s="56">
        <f>IF(AND('Stroke Risk Calculator'!$B$6=Options!$C$7,'Stroke Risk Calculator'!$B$4=Options!$B$2,'Stroke Risk Calculator'!$B$5=Options!$A$2),'Risk Factor Qs'!$B68,
       IF(AND('Stroke Risk Calculator'!$B$6=Options!$C$7,'Stroke Risk Calculator'!$B$4=Options!$B$2,'Stroke Risk Calculator'!$B$5=Options!$A$3),'Risk Factor Qs'!$C68,
            IF(AND('Stroke Risk Calculator'!$B$6=Options!$C$7,'Stroke Risk Calculator'!$B$4=Options!$B$3,'Stroke Risk Calculator'!$B$5=Options!$A$2),'Risk Factor Qs'!$D68,
                 IF(AND('Stroke Risk Calculator'!$B$6=Options!$C$7,'Stroke Risk Calculator'!$B$4=Options!$B$3,'Stroke Risk Calculator'!$B$5=Options!$A$3),'Risk Factor Qs'!$E68,
                      IF(AND('Stroke Risk Calculator'!$B$6=Options!$C$7,'Stroke Risk Calculator'!$B$4=Options!$B$4,'Stroke Risk Calculator'!$B$5=Options!$A$2),'Risk Factor Qs'!$F68,
                           IF(AND('Stroke Risk Calculator'!$B$6=Options!$C$7,'Stroke Risk Calculator'!$B$4=Options!$B$4,'Stroke Risk Calculator'!$B$5=Options!$A$3),'Risk Factor Qs'!$G68,
                               'Risk Factor Qs'!$A68
                              )
                         )
                    )
               )
          )
)</f>
        <v>0</v>
      </c>
      <c r="E69" s="57"/>
    </row>
    <row r="70" spans="4:5" x14ac:dyDescent="0.3">
      <c r="D70" s="56">
        <f>IF(AND('Stroke Risk Calculator'!$B$6=Options!$C$7,'Stroke Risk Calculator'!$B$4=Options!$B$2,'Stroke Risk Calculator'!$B$5=Options!$A$2),'Risk Factor Qs'!$B69,
       IF(AND('Stroke Risk Calculator'!$B$6=Options!$C$7,'Stroke Risk Calculator'!$B$4=Options!$B$2,'Stroke Risk Calculator'!$B$5=Options!$A$3),'Risk Factor Qs'!$C69,
            IF(AND('Stroke Risk Calculator'!$B$6=Options!$C$7,'Stroke Risk Calculator'!$B$4=Options!$B$3,'Stroke Risk Calculator'!$B$5=Options!$A$2),'Risk Factor Qs'!$D69,
                 IF(AND('Stroke Risk Calculator'!$B$6=Options!$C$7,'Stroke Risk Calculator'!$B$4=Options!$B$3,'Stroke Risk Calculator'!$B$5=Options!$A$3),'Risk Factor Qs'!$E69,
                      IF(AND('Stroke Risk Calculator'!$B$6=Options!$C$7,'Stroke Risk Calculator'!$B$4=Options!$B$4,'Stroke Risk Calculator'!$B$5=Options!$A$2),'Risk Factor Qs'!$F69,
                           IF(AND('Stroke Risk Calculator'!$B$6=Options!$C$7,'Stroke Risk Calculator'!$B$4=Options!$B$4,'Stroke Risk Calculator'!$B$5=Options!$A$3),'Risk Factor Qs'!$G69,
                               'Risk Factor Qs'!$A69
                              )
                         )
                    )
               )
          )
)</f>
        <v>0</v>
      </c>
      <c r="E70" s="57"/>
    </row>
    <row r="71" spans="4:5" x14ac:dyDescent="0.3">
      <c r="D71" s="56">
        <f>IF(AND('Stroke Risk Calculator'!$B$6=Options!$C$7,'Stroke Risk Calculator'!$B$4=Options!$B$2,'Stroke Risk Calculator'!$B$5=Options!$A$2),'Risk Factor Qs'!$B70,
       IF(AND('Stroke Risk Calculator'!$B$6=Options!$C$7,'Stroke Risk Calculator'!$B$4=Options!$B$2,'Stroke Risk Calculator'!$B$5=Options!$A$3),'Risk Factor Qs'!$C70,
            IF(AND('Stroke Risk Calculator'!$B$6=Options!$C$7,'Stroke Risk Calculator'!$B$4=Options!$B$3,'Stroke Risk Calculator'!$B$5=Options!$A$2),'Risk Factor Qs'!$D70,
                 IF(AND('Stroke Risk Calculator'!$B$6=Options!$C$7,'Stroke Risk Calculator'!$B$4=Options!$B$3,'Stroke Risk Calculator'!$B$5=Options!$A$3),'Risk Factor Qs'!$E70,
                      IF(AND('Stroke Risk Calculator'!$B$6=Options!$C$7,'Stroke Risk Calculator'!$B$4=Options!$B$4,'Stroke Risk Calculator'!$B$5=Options!$A$2),'Risk Factor Qs'!$F70,
                           IF(AND('Stroke Risk Calculator'!$B$6=Options!$C$7,'Stroke Risk Calculator'!$B$4=Options!$B$4,'Stroke Risk Calculator'!$B$5=Options!$A$3),'Risk Factor Qs'!$G70,
                               'Risk Factor Qs'!$A70
                              )
                         )
                    )
               )
          )
)</f>
        <v>0</v>
      </c>
      <c r="E71" s="57"/>
    </row>
    <row r="72" spans="4:5" x14ac:dyDescent="0.3">
      <c r="D72" s="56">
        <f>IF(AND('Stroke Risk Calculator'!$B$6=Options!$C$7,'Stroke Risk Calculator'!$B$4=Options!$B$2,'Stroke Risk Calculator'!$B$5=Options!$A$2),'Risk Factor Qs'!$B71,
       IF(AND('Stroke Risk Calculator'!$B$6=Options!$C$7,'Stroke Risk Calculator'!$B$4=Options!$B$2,'Stroke Risk Calculator'!$B$5=Options!$A$3),'Risk Factor Qs'!$C71,
            IF(AND('Stroke Risk Calculator'!$B$6=Options!$C$7,'Stroke Risk Calculator'!$B$4=Options!$B$3,'Stroke Risk Calculator'!$B$5=Options!$A$2),'Risk Factor Qs'!$D71,
                 IF(AND('Stroke Risk Calculator'!$B$6=Options!$C$7,'Stroke Risk Calculator'!$B$4=Options!$B$3,'Stroke Risk Calculator'!$B$5=Options!$A$3),'Risk Factor Qs'!$E71,
                      IF(AND('Stroke Risk Calculator'!$B$6=Options!$C$7,'Stroke Risk Calculator'!$B$4=Options!$B$4,'Stroke Risk Calculator'!$B$5=Options!$A$2),'Risk Factor Qs'!$F71,
                           IF(AND('Stroke Risk Calculator'!$B$6=Options!$C$7,'Stroke Risk Calculator'!$B$4=Options!$B$4,'Stroke Risk Calculator'!$B$5=Options!$A$3),'Risk Factor Qs'!$G71,
                               'Risk Factor Qs'!$A71
                              )
                         )
                    )
               )
          )
)</f>
        <v>0</v>
      </c>
      <c r="E72" s="57"/>
    </row>
    <row r="73" spans="4:5" x14ac:dyDescent="0.3">
      <c r="D73" s="56">
        <f>IF(AND('Stroke Risk Calculator'!$B$6=Options!$C$7,'Stroke Risk Calculator'!$B$4=Options!$B$2,'Stroke Risk Calculator'!$B$5=Options!$A$2),'Risk Factor Qs'!$B72,
       IF(AND('Stroke Risk Calculator'!$B$6=Options!$C$7,'Stroke Risk Calculator'!$B$4=Options!$B$2,'Stroke Risk Calculator'!$B$5=Options!$A$3),'Risk Factor Qs'!$C72,
            IF(AND('Stroke Risk Calculator'!$B$6=Options!$C$7,'Stroke Risk Calculator'!$B$4=Options!$B$3,'Stroke Risk Calculator'!$B$5=Options!$A$2),'Risk Factor Qs'!$D72,
                 IF(AND('Stroke Risk Calculator'!$B$6=Options!$C$7,'Stroke Risk Calculator'!$B$4=Options!$B$3,'Stroke Risk Calculator'!$B$5=Options!$A$3),'Risk Factor Qs'!$E72,
                      IF(AND('Stroke Risk Calculator'!$B$6=Options!$C$7,'Stroke Risk Calculator'!$B$4=Options!$B$4,'Stroke Risk Calculator'!$B$5=Options!$A$2),'Risk Factor Qs'!$F72,
                           IF(AND('Stroke Risk Calculator'!$B$6=Options!$C$7,'Stroke Risk Calculator'!$B$4=Options!$B$4,'Stroke Risk Calculator'!$B$5=Options!$A$3),'Risk Factor Qs'!$G72,
                               'Risk Factor Qs'!$A72
                              )
                         )
                    )
               )
          )
)</f>
        <v>0</v>
      </c>
      <c r="E73" s="57"/>
    </row>
    <row r="74" spans="4:5" x14ac:dyDescent="0.3">
      <c r="D74" s="56">
        <f>IF(AND('Stroke Risk Calculator'!$B$6=Options!$C$7,'Stroke Risk Calculator'!$B$4=Options!$B$2,'Stroke Risk Calculator'!$B$5=Options!$A$2),'Risk Factor Qs'!$B73,
       IF(AND('Stroke Risk Calculator'!$B$6=Options!$C$7,'Stroke Risk Calculator'!$B$4=Options!$B$2,'Stroke Risk Calculator'!$B$5=Options!$A$3),'Risk Factor Qs'!$C73,
            IF(AND('Stroke Risk Calculator'!$B$6=Options!$C$7,'Stroke Risk Calculator'!$B$4=Options!$B$3,'Stroke Risk Calculator'!$B$5=Options!$A$2),'Risk Factor Qs'!$D73,
                 IF(AND('Stroke Risk Calculator'!$B$6=Options!$C$7,'Stroke Risk Calculator'!$B$4=Options!$B$3,'Stroke Risk Calculator'!$B$5=Options!$A$3),'Risk Factor Qs'!$E73,
                      IF(AND('Stroke Risk Calculator'!$B$6=Options!$C$7,'Stroke Risk Calculator'!$B$4=Options!$B$4,'Stroke Risk Calculator'!$B$5=Options!$A$2),'Risk Factor Qs'!$F73,
                           IF(AND('Stroke Risk Calculator'!$B$6=Options!$C$7,'Stroke Risk Calculator'!$B$4=Options!$B$4,'Stroke Risk Calculator'!$B$5=Options!$A$3),'Risk Factor Qs'!$G73,
                               'Risk Factor Qs'!$A73
                              )
                         )
                    )
               )
          )
)</f>
        <v>0</v>
      </c>
      <c r="E74" s="57"/>
    </row>
    <row r="75" spans="4:5" x14ac:dyDescent="0.3">
      <c r="D75" s="56">
        <f>IF(AND('Stroke Risk Calculator'!$B$6=Options!$C$7,'Stroke Risk Calculator'!$B$4=Options!$B$2,'Stroke Risk Calculator'!$B$5=Options!$A$2),'Risk Factor Qs'!$B74,
       IF(AND('Stroke Risk Calculator'!$B$6=Options!$C$7,'Stroke Risk Calculator'!$B$4=Options!$B$2,'Stroke Risk Calculator'!$B$5=Options!$A$3),'Risk Factor Qs'!$C74,
            IF(AND('Stroke Risk Calculator'!$B$6=Options!$C$7,'Stroke Risk Calculator'!$B$4=Options!$B$3,'Stroke Risk Calculator'!$B$5=Options!$A$2),'Risk Factor Qs'!$D74,
                 IF(AND('Stroke Risk Calculator'!$B$6=Options!$C$7,'Stroke Risk Calculator'!$B$4=Options!$B$3,'Stroke Risk Calculator'!$B$5=Options!$A$3),'Risk Factor Qs'!$E74,
                      IF(AND('Stroke Risk Calculator'!$B$6=Options!$C$7,'Stroke Risk Calculator'!$B$4=Options!$B$4,'Stroke Risk Calculator'!$B$5=Options!$A$2),'Risk Factor Qs'!$F74,
                           IF(AND('Stroke Risk Calculator'!$B$6=Options!$C$7,'Stroke Risk Calculator'!$B$4=Options!$B$4,'Stroke Risk Calculator'!$B$5=Options!$A$3),'Risk Factor Qs'!$G74,
                               'Risk Factor Qs'!$A74
                              )
                         )
                    )
               )
          )
)</f>
        <v>0</v>
      </c>
      <c r="E75" s="57"/>
    </row>
    <row r="76" spans="4:5" x14ac:dyDescent="0.3">
      <c r="D76" s="56">
        <f>IF(AND('Stroke Risk Calculator'!$B$6=Options!$C$7,'Stroke Risk Calculator'!$B$4=Options!$B$2,'Stroke Risk Calculator'!$B$5=Options!$A$2),'Risk Factor Qs'!$B75,
       IF(AND('Stroke Risk Calculator'!$B$6=Options!$C$7,'Stroke Risk Calculator'!$B$4=Options!$B$2,'Stroke Risk Calculator'!$B$5=Options!$A$3),'Risk Factor Qs'!$C75,
            IF(AND('Stroke Risk Calculator'!$B$6=Options!$C$7,'Stroke Risk Calculator'!$B$4=Options!$B$3,'Stroke Risk Calculator'!$B$5=Options!$A$2),'Risk Factor Qs'!$D75,
                 IF(AND('Stroke Risk Calculator'!$B$6=Options!$C$7,'Stroke Risk Calculator'!$B$4=Options!$B$3,'Stroke Risk Calculator'!$B$5=Options!$A$3),'Risk Factor Qs'!$E75,
                      IF(AND('Stroke Risk Calculator'!$B$6=Options!$C$7,'Stroke Risk Calculator'!$B$4=Options!$B$4,'Stroke Risk Calculator'!$B$5=Options!$A$2),'Risk Factor Qs'!$F75,
                           IF(AND('Stroke Risk Calculator'!$B$6=Options!$C$7,'Stroke Risk Calculator'!$B$4=Options!$B$4,'Stroke Risk Calculator'!$B$5=Options!$A$3),'Risk Factor Qs'!$G75,
                               'Risk Factor Qs'!$A75
                              )
                         )
                    )
               )
          )
)</f>
        <v>0</v>
      </c>
      <c r="E76" s="57"/>
    </row>
    <row r="77" spans="4:5" x14ac:dyDescent="0.3">
      <c r="D77" s="56">
        <f>IF(AND('Stroke Risk Calculator'!$B$6=Options!$C$7,'Stroke Risk Calculator'!$B$4=Options!$B$2,'Stroke Risk Calculator'!$B$5=Options!$A$2),'Risk Factor Qs'!$B76,
       IF(AND('Stroke Risk Calculator'!$B$6=Options!$C$7,'Stroke Risk Calculator'!$B$4=Options!$B$2,'Stroke Risk Calculator'!$B$5=Options!$A$3),'Risk Factor Qs'!$C76,
            IF(AND('Stroke Risk Calculator'!$B$6=Options!$C$7,'Stroke Risk Calculator'!$B$4=Options!$B$3,'Stroke Risk Calculator'!$B$5=Options!$A$2),'Risk Factor Qs'!$D76,
                 IF(AND('Stroke Risk Calculator'!$B$6=Options!$C$7,'Stroke Risk Calculator'!$B$4=Options!$B$3,'Stroke Risk Calculator'!$B$5=Options!$A$3),'Risk Factor Qs'!$E76,
                      IF(AND('Stroke Risk Calculator'!$B$6=Options!$C$7,'Stroke Risk Calculator'!$B$4=Options!$B$4,'Stroke Risk Calculator'!$B$5=Options!$A$2),'Risk Factor Qs'!$F76,
                           IF(AND('Stroke Risk Calculator'!$B$6=Options!$C$7,'Stroke Risk Calculator'!$B$4=Options!$B$4,'Stroke Risk Calculator'!$B$5=Options!$A$3),'Risk Factor Qs'!$G76,
                               'Risk Factor Qs'!$A76
                              )
                         )
                    )
               )
          )
)</f>
        <v>0</v>
      </c>
      <c r="E77" s="57"/>
    </row>
    <row r="78" spans="4:5" x14ac:dyDescent="0.3">
      <c r="D78" s="56">
        <f>IF(AND('Stroke Risk Calculator'!$B$6=Options!$C$7,'Stroke Risk Calculator'!$B$4=Options!$B$2,'Stroke Risk Calculator'!$B$5=Options!$A$2),'Risk Factor Qs'!$B77,
       IF(AND('Stroke Risk Calculator'!$B$6=Options!$C$7,'Stroke Risk Calculator'!$B$4=Options!$B$2,'Stroke Risk Calculator'!$B$5=Options!$A$3),'Risk Factor Qs'!$C77,
            IF(AND('Stroke Risk Calculator'!$B$6=Options!$C$7,'Stroke Risk Calculator'!$B$4=Options!$B$3,'Stroke Risk Calculator'!$B$5=Options!$A$2),'Risk Factor Qs'!$D77,
                 IF(AND('Stroke Risk Calculator'!$B$6=Options!$C$7,'Stroke Risk Calculator'!$B$4=Options!$B$3,'Stroke Risk Calculator'!$B$5=Options!$A$3),'Risk Factor Qs'!$E77,
                      IF(AND('Stroke Risk Calculator'!$B$6=Options!$C$7,'Stroke Risk Calculator'!$B$4=Options!$B$4,'Stroke Risk Calculator'!$B$5=Options!$A$2),'Risk Factor Qs'!$F77,
                           IF(AND('Stroke Risk Calculator'!$B$6=Options!$C$7,'Stroke Risk Calculator'!$B$4=Options!$B$4,'Stroke Risk Calculator'!$B$5=Options!$A$3),'Risk Factor Qs'!$G77,
                               'Risk Factor Qs'!$A77
                              )
                         )
                    )
               )
          )
)</f>
        <v>0</v>
      </c>
      <c r="E78" s="57"/>
    </row>
    <row r="79" spans="4:5" x14ac:dyDescent="0.3">
      <c r="D79" s="56">
        <f>IF(AND('Stroke Risk Calculator'!$B$6=Options!$C$7,'Stroke Risk Calculator'!$B$4=Options!$B$2,'Stroke Risk Calculator'!$B$5=Options!$A$2),'Risk Factor Qs'!$B78,
       IF(AND('Stroke Risk Calculator'!$B$6=Options!$C$7,'Stroke Risk Calculator'!$B$4=Options!$B$2,'Stroke Risk Calculator'!$B$5=Options!$A$3),'Risk Factor Qs'!$C78,
            IF(AND('Stroke Risk Calculator'!$B$6=Options!$C$7,'Stroke Risk Calculator'!$B$4=Options!$B$3,'Stroke Risk Calculator'!$B$5=Options!$A$2),'Risk Factor Qs'!$D78,
                 IF(AND('Stroke Risk Calculator'!$B$6=Options!$C$7,'Stroke Risk Calculator'!$B$4=Options!$B$3,'Stroke Risk Calculator'!$B$5=Options!$A$3),'Risk Factor Qs'!$E78,
                      IF(AND('Stroke Risk Calculator'!$B$6=Options!$C$7,'Stroke Risk Calculator'!$B$4=Options!$B$4,'Stroke Risk Calculator'!$B$5=Options!$A$2),'Risk Factor Qs'!$F78,
                           IF(AND('Stroke Risk Calculator'!$B$6=Options!$C$7,'Stroke Risk Calculator'!$B$4=Options!$B$4,'Stroke Risk Calculator'!$B$5=Options!$A$3),'Risk Factor Qs'!$G78,
                               'Risk Factor Qs'!$A78
                              )
                         )
                    )
               )
          )
)</f>
        <v>0</v>
      </c>
      <c r="E79" s="57"/>
    </row>
    <row r="80" spans="4:5" x14ac:dyDescent="0.3">
      <c r="D80" s="56">
        <f>IF(AND('Stroke Risk Calculator'!$B$6=Options!$C$7,'Stroke Risk Calculator'!$B$4=Options!$B$2,'Stroke Risk Calculator'!$B$5=Options!$A$2),'Risk Factor Qs'!$B79,
       IF(AND('Stroke Risk Calculator'!$B$6=Options!$C$7,'Stroke Risk Calculator'!$B$4=Options!$B$2,'Stroke Risk Calculator'!$B$5=Options!$A$3),'Risk Factor Qs'!$C79,
            IF(AND('Stroke Risk Calculator'!$B$6=Options!$C$7,'Stroke Risk Calculator'!$B$4=Options!$B$3,'Stroke Risk Calculator'!$B$5=Options!$A$2),'Risk Factor Qs'!$D79,
                 IF(AND('Stroke Risk Calculator'!$B$6=Options!$C$7,'Stroke Risk Calculator'!$B$4=Options!$B$3,'Stroke Risk Calculator'!$B$5=Options!$A$3),'Risk Factor Qs'!$E79,
                      IF(AND('Stroke Risk Calculator'!$B$6=Options!$C$7,'Stroke Risk Calculator'!$B$4=Options!$B$4,'Stroke Risk Calculator'!$B$5=Options!$A$2),'Risk Factor Qs'!$F79,
                           IF(AND('Stroke Risk Calculator'!$B$6=Options!$C$7,'Stroke Risk Calculator'!$B$4=Options!$B$4,'Stroke Risk Calculator'!$B$5=Options!$A$3),'Risk Factor Qs'!$G79,
                               'Risk Factor Qs'!$A79
                              )
                         )
                    )
               )
          )
)</f>
        <v>0</v>
      </c>
      <c r="E80" s="57"/>
    </row>
    <row r="81" spans="4:5" x14ac:dyDescent="0.3">
      <c r="D81" s="56">
        <f>IF(AND('Stroke Risk Calculator'!$B$6=Options!$C$7,'Stroke Risk Calculator'!$B$4=Options!$B$2,'Stroke Risk Calculator'!$B$5=Options!$A$2),'Risk Factor Qs'!$B80,
       IF(AND('Stroke Risk Calculator'!$B$6=Options!$C$7,'Stroke Risk Calculator'!$B$4=Options!$B$2,'Stroke Risk Calculator'!$B$5=Options!$A$3),'Risk Factor Qs'!$C80,
            IF(AND('Stroke Risk Calculator'!$B$6=Options!$C$7,'Stroke Risk Calculator'!$B$4=Options!$B$3,'Stroke Risk Calculator'!$B$5=Options!$A$2),'Risk Factor Qs'!$D80,
                 IF(AND('Stroke Risk Calculator'!$B$6=Options!$C$7,'Stroke Risk Calculator'!$B$4=Options!$B$3,'Stroke Risk Calculator'!$B$5=Options!$A$3),'Risk Factor Qs'!$E80,
                      IF(AND('Stroke Risk Calculator'!$B$6=Options!$C$7,'Stroke Risk Calculator'!$B$4=Options!$B$4,'Stroke Risk Calculator'!$B$5=Options!$A$2),'Risk Factor Qs'!$F80,
                           IF(AND('Stroke Risk Calculator'!$B$6=Options!$C$7,'Stroke Risk Calculator'!$B$4=Options!$B$4,'Stroke Risk Calculator'!$B$5=Options!$A$3),'Risk Factor Qs'!$G80,
                               'Risk Factor Qs'!$A80
                              )
                         )
                    )
               )
          )
)</f>
        <v>0</v>
      </c>
      <c r="E81" s="57"/>
    </row>
  </sheetData>
  <dataValidations xWindow="418" yWindow="353" count="4">
    <dataValidation type="list" allowBlank="1" showInputMessage="1" showErrorMessage="1" promptTitle="Help" prompt="Use dropdown menu to select sex." sqref="B5" xr:uid="{00000000-0002-0000-0000-000000000000}">
      <formula1>Sex</formula1>
    </dataValidation>
    <dataValidation type="list" allowBlank="1" showInputMessage="1" showErrorMessage="1" promptTitle="Help" prompt="Use dropdown menu to select model." sqref="B6" xr:uid="{00000000-0002-0000-0000-000001000000}">
      <formula1>Model</formula1>
    </dataValidation>
    <dataValidation type="list" allowBlank="1" showInputMessage="1" showErrorMessage="1" errorTitle="Error" error="Invalid option selected." promptTitle="Help" prompt="Use dropdown menu to select region. This option is only available for models that use regional baselines. For all other models, select &quot;N/A&quot;." sqref="B7" xr:uid="{00000000-0002-0000-0000-000002000000}">
      <formula1>INDEX(Region,MATCH($B$6,Model,0),)</formula1>
    </dataValidation>
    <dataValidation type="list" allowBlank="1" showInputMessage="1" showErrorMessage="1" promptTitle="Help" prompt="Use dropdown menu to select prediction of interest." sqref="B4" xr:uid="{00000000-0002-0000-0000-000003000000}">
      <formula1>Prediction</formula1>
    </dataValidation>
  </dataValidations>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D64"/>
  <sheetViews>
    <sheetView zoomScale="85" zoomScaleNormal="85" workbookViewId="0">
      <selection activeCell="C59" sqref="C59"/>
    </sheetView>
  </sheetViews>
  <sheetFormatPr defaultRowHeight="14.4" x14ac:dyDescent="0.3"/>
  <cols>
    <col min="1" max="1" width="53.109375" customWidth="1"/>
    <col min="2" max="2" width="10.33203125" customWidth="1"/>
    <col min="3" max="3" width="14.44140625" customWidth="1"/>
    <col min="6" max="6" width="12.109375" customWidth="1"/>
    <col min="7" max="7" width="13.33203125" customWidth="1"/>
    <col min="9" max="9" width="23.6640625" customWidth="1"/>
    <col min="10" max="10" width="21" customWidth="1"/>
  </cols>
  <sheetData>
    <row r="1" spans="1:134" x14ac:dyDescent="0.3">
      <c r="A1" s="13" t="s">
        <v>163</v>
      </c>
    </row>
    <row r="3" spans="1:134" x14ac:dyDescent="0.3">
      <c r="A3" s="18" t="s">
        <v>36</v>
      </c>
    </row>
    <row r="4" spans="1:134" x14ac:dyDescent="0.3">
      <c r="A4" s="1" t="s">
        <v>20</v>
      </c>
      <c r="B4" t="s">
        <v>25</v>
      </c>
      <c r="C4" t="s">
        <v>26</v>
      </c>
      <c r="D4" t="s">
        <v>27</v>
      </c>
      <c r="E4" t="s">
        <v>28</v>
      </c>
      <c r="F4" t="s">
        <v>29</v>
      </c>
      <c r="G4" t="s">
        <v>30</v>
      </c>
      <c r="H4" t="s">
        <v>31</v>
      </c>
      <c r="I4" t="s">
        <v>32</v>
      </c>
      <c r="J4" t="s">
        <v>33</v>
      </c>
      <c r="K4" t="s">
        <v>49</v>
      </c>
      <c r="L4" t="s">
        <v>50</v>
      </c>
      <c r="M4" t="s">
        <v>164</v>
      </c>
      <c r="N4" t="s">
        <v>51</v>
      </c>
      <c r="O4" t="s">
        <v>52</v>
      </c>
      <c r="P4" t="s">
        <v>53</v>
      </c>
      <c r="Q4" t="s">
        <v>54</v>
      </c>
      <c r="R4" t="s">
        <v>165</v>
      </c>
      <c r="S4" t="s">
        <v>55</v>
      </c>
      <c r="T4" t="s">
        <v>56</v>
      </c>
      <c r="U4" t="s">
        <v>57</v>
      </c>
      <c r="V4" t="s">
        <v>58</v>
      </c>
      <c r="W4" t="s">
        <v>59</v>
      </c>
      <c r="X4" t="s">
        <v>60</v>
      </c>
      <c r="Y4" t="s">
        <v>61</v>
      </c>
      <c r="Z4" t="s">
        <v>62</v>
      </c>
      <c r="AA4" t="s">
        <v>63</v>
      </c>
      <c r="AB4" t="s">
        <v>64</v>
      </c>
      <c r="AC4" t="s">
        <v>65</v>
      </c>
      <c r="AD4" t="s">
        <v>66</v>
      </c>
      <c r="AE4" t="s">
        <v>67</v>
      </c>
      <c r="AF4" t="s">
        <v>68</v>
      </c>
      <c r="AG4" t="s">
        <v>69</v>
      </c>
      <c r="AH4" t="s">
        <v>70</v>
      </c>
      <c r="AI4" t="s">
        <v>71</v>
      </c>
      <c r="AJ4" t="s">
        <v>72</v>
      </c>
      <c r="AK4" t="s">
        <v>73</v>
      </c>
      <c r="AL4" t="s">
        <v>74</v>
      </c>
      <c r="AM4" t="s">
        <v>75</v>
      </c>
      <c r="AN4" t="s">
        <v>76</v>
      </c>
      <c r="AO4" t="s">
        <v>77</v>
      </c>
      <c r="AP4" t="s">
        <v>78</v>
      </c>
      <c r="AQ4" t="s">
        <v>79</v>
      </c>
      <c r="AR4" t="s">
        <v>80</v>
      </c>
      <c r="AS4" t="s">
        <v>81</v>
      </c>
      <c r="AT4" t="s">
        <v>82</v>
      </c>
      <c r="AU4" t="s">
        <v>83</v>
      </c>
      <c r="AV4" t="s">
        <v>84</v>
      </c>
      <c r="AW4" t="s">
        <v>85</v>
      </c>
      <c r="AX4" t="s">
        <v>86</v>
      </c>
      <c r="AY4" t="s">
        <v>87</v>
      </c>
      <c r="AZ4" t="s">
        <v>88</v>
      </c>
      <c r="BA4" t="s">
        <v>89</v>
      </c>
      <c r="BB4" t="s">
        <v>90</v>
      </c>
      <c r="BC4" t="s">
        <v>91</v>
      </c>
      <c r="BD4" t="s">
        <v>92</v>
      </c>
      <c r="BE4" t="s">
        <v>93</v>
      </c>
      <c r="BF4" t="s">
        <v>94</v>
      </c>
      <c r="BG4" t="s">
        <v>95</v>
      </c>
      <c r="BH4" t="s">
        <v>96</v>
      </c>
      <c r="BI4" t="s">
        <v>97</v>
      </c>
      <c r="BJ4" t="s">
        <v>98</v>
      </c>
      <c r="BK4" t="s">
        <v>99</v>
      </c>
      <c r="BL4" t="s">
        <v>100</v>
      </c>
      <c r="BM4" t="s">
        <v>101</v>
      </c>
      <c r="BN4" t="s">
        <v>102</v>
      </c>
      <c r="BO4" t="s">
        <v>103</v>
      </c>
      <c r="BP4" t="s">
        <v>104</v>
      </c>
      <c r="BQ4" t="s">
        <v>105</v>
      </c>
      <c r="BR4" t="s">
        <v>106</v>
      </c>
      <c r="BS4" t="s">
        <v>107</v>
      </c>
      <c r="BT4" t="s">
        <v>108</v>
      </c>
      <c r="BU4" t="s">
        <v>109</v>
      </c>
      <c r="BV4" t="s">
        <v>110</v>
      </c>
      <c r="BW4" t="s">
        <v>111</v>
      </c>
      <c r="BX4" t="s">
        <v>112</v>
      </c>
      <c r="BY4" t="s">
        <v>113</v>
      </c>
      <c r="BZ4" t="s">
        <v>114</v>
      </c>
      <c r="CA4" t="s">
        <v>115</v>
      </c>
      <c r="CB4" t="s">
        <v>116</v>
      </c>
      <c r="CC4" t="s">
        <v>117</v>
      </c>
      <c r="CD4" t="s">
        <v>118</v>
      </c>
      <c r="CE4" t="s">
        <v>119</v>
      </c>
      <c r="CF4" t="s">
        <v>120</v>
      </c>
      <c r="CG4" t="s">
        <v>121</v>
      </c>
      <c r="CH4" t="s">
        <v>122</v>
      </c>
      <c r="CI4" t="s">
        <v>123</v>
      </c>
      <c r="CJ4" t="s">
        <v>124</v>
      </c>
      <c r="CK4" t="s">
        <v>125</v>
      </c>
      <c r="CL4" t="s">
        <v>126</v>
      </c>
      <c r="CM4" t="s">
        <v>127</v>
      </c>
      <c r="CN4" t="s">
        <v>128</v>
      </c>
      <c r="CO4" t="s">
        <v>129</v>
      </c>
      <c r="CP4" t="s">
        <v>130</v>
      </c>
      <c r="CQ4" t="s">
        <v>131</v>
      </c>
      <c r="CR4" t="s">
        <v>132</v>
      </c>
      <c r="CS4" t="s">
        <v>133</v>
      </c>
      <c r="CT4" t="s">
        <v>134</v>
      </c>
      <c r="CU4" t="s">
        <v>135</v>
      </c>
      <c r="CV4" t="s">
        <v>136</v>
      </c>
      <c r="CW4" t="s">
        <v>137</v>
      </c>
      <c r="CX4" t="s">
        <v>138</v>
      </c>
      <c r="CY4" t="s">
        <v>139</v>
      </c>
      <c r="CZ4" t="s">
        <v>140</v>
      </c>
      <c r="DA4" t="s">
        <v>141</v>
      </c>
      <c r="DB4" t="s">
        <v>142</v>
      </c>
      <c r="DC4" t="s">
        <v>143</v>
      </c>
      <c r="DD4" t="s">
        <v>144</v>
      </c>
      <c r="DE4" t="s">
        <v>145</v>
      </c>
      <c r="DF4" t="s">
        <v>146</v>
      </c>
      <c r="DG4" t="s">
        <v>147</v>
      </c>
      <c r="DH4" t="s">
        <v>148</v>
      </c>
      <c r="DI4" t="s">
        <v>149</v>
      </c>
      <c r="DJ4" t="s">
        <v>150</v>
      </c>
      <c r="DK4" t="s">
        <v>151</v>
      </c>
      <c r="DL4" t="s">
        <v>152</v>
      </c>
      <c r="DM4" t="s">
        <v>153</v>
      </c>
      <c r="DN4" t="s">
        <v>154</v>
      </c>
      <c r="DO4" t="s">
        <v>155</v>
      </c>
      <c r="DP4" t="s">
        <v>156</v>
      </c>
      <c r="DQ4" t="s">
        <v>157</v>
      </c>
      <c r="DR4" t="s">
        <v>158</v>
      </c>
      <c r="DS4" t="s">
        <v>159</v>
      </c>
      <c r="DT4" t="s">
        <v>190</v>
      </c>
      <c r="DU4" t="s">
        <v>191</v>
      </c>
      <c r="DV4" t="s">
        <v>192</v>
      </c>
      <c r="DW4" t="s">
        <v>193</v>
      </c>
      <c r="DX4" t="s">
        <v>194</v>
      </c>
      <c r="DY4" t="s">
        <v>195</v>
      </c>
      <c r="DZ4" t="s">
        <v>196</v>
      </c>
      <c r="EA4" t="s">
        <v>197</v>
      </c>
      <c r="EB4" t="s">
        <v>160</v>
      </c>
      <c r="EC4" t="s">
        <v>161</v>
      </c>
      <c r="ED4" t="s">
        <v>162</v>
      </c>
    </row>
    <row r="5" spans="1:134" x14ac:dyDescent="0.3">
      <c r="A5" t="str">
        <f>Options!$C2</f>
        <v>2017 FSRP (Uncalibrated)</v>
      </c>
      <c r="B5">
        <v>1.64</v>
      </c>
      <c r="C5">
        <v>1.6</v>
      </c>
      <c r="D5">
        <v>1.57</v>
      </c>
      <c r="E5">
        <v>1.58</v>
      </c>
      <c r="F5">
        <v>3.87</v>
      </c>
      <c r="G5">
        <v>1.41</v>
      </c>
      <c r="H5">
        <v>2.2799999999999998</v>
      </c>
      <c r="I5">
        <v>1.31</v>
      </c>
      <c r="J5">
        <v>1.1000000000000001</v>
      </c>
    </row>
    <row r="6" spans="1:134" x14ac:dyDescent="0.3">
      <c r="A6" t="str">
        <f>Options!$C3</f>
        <v>FSRP Inputs (Recalibrated - Aggregate CKB Baseline)</v>
      </c>
      <c r="B6">
        <v>1.64</v>
      </c>
      <c r="C6">
        <v>1.6</v>
      </c>
      <c r="D6">
        <v>1.57</v>
      </c>
      <c r="E6">
        <v>1.58</v>
      </c>
      <c r="F6">
        <v>3.87</v>
      </c>
      <c r="G6">
        <v>1.41</v>
      </c>
      <c r="H6">
        <v>2.2799999999999998</v>
      </c>
      <c r="I6">
        <v>1.31</v>
      </c>
      <c r="J6">
        <v>1.1000000000000001</v>
      </c>
    </row>
    <row r="7" spans="1:134" x14ac:dyDescent="0.3">
      <c r="A7" t="str">
        <f>Options!$C4</f>
        <v>FSRP Inputs (Recalibrated and Refitted - Aggregate CKB Baseline)</v>
      </c>
      <c r="B7">
        <v>1.95</v>
      </c>
      <c r="C7">
        <v>1.05</v>
      </c>
      <c r="D7">
        <v>1.5</v>
      </c>
      <c r="E7">
        <v>0.96</v>
      </c>
      <c r="F7">
        <v>1.84</v>
      </c>
      <c r="G7">
        <v>1.37</v>
      </c>
      <c r="H7">
        <v>1.72</v>
      </c>
      <c r="I7">
        <v>1.2</v>
      </c>
      <c r="J7">
        <v>1.0900000000000001</v>
      </c>
    </row>
    <row r="8" spans="1:134" x14ac:dyDescent="0.3">
      <c r="A8" t="str">
        <f>Options!$C5</f>
        <v>FSRP Inputs (Recalibrated - Area-specific CKB Baselines)</v>
      </c>
      <c r="B8">
        <v>1.64</v>
      </c>
      <c r="C8">
        <v>1.6</v>
      </c>
      <c r="D8">
        <v>1.57</v>
      </c>
      <c r="E8">
        <v>1.58</v>
      </c>
      <c r="F8">
        <v>3.87</v>
      </c>
      <c r="G8">
        <v>1.41</v>
      </c>
      <c r="H8">
        <v>2.2799999999999998</v>
      </c>
      <c r="I8">
        <v>1.31</v>
      </c>
      <c r="J8">
        <v>1.1000000000000001</v>
      </c>
    </row>
    <row r="9" spans="1:134" x14ac:dyDescent="0.3">
      <c r="A9" t="str">
        <f>Options!$C6</f>
        <v>FSRP Inputs (Recalibrated and Refitted - Area-specific CKB Baselines)</v>
      </c>
      <c r="B9">
        <v>2</v>
      </c>
      <c r="C9">
        <v>1.18</v>
      </c>
      <c r="D9">
        <v>1.18</v>
      </c>
      <c r="E9">
        <v>0.87</v>
      </c>
      <c r="F9">
        <v>1.66</v>
      </c>
      <c r="G9">
        <v>1.27</v>
      </c>
      <c r="H9">
        <v>2.0099999999999998</v>
      </c>
      <c r="I9">
        <v>1.21</v>
      </c>
      <c r="J9">
        <v>1.0900000000000001</v>
      </c>
    </row>
    <row r="10" spans="1:134" x14ac:dyDescent="0.3">
      <c r="A10" t="str">
        <f>Options!$C7</f>
        <v>Expanded Model with CKB Inputs</v>
      </c>
      <c r="B10">
        <v>1.81</v>
      </c>
      <c r="D10">
        <v>1.07</v>
      </c>
      <c r="F10">
        <v>1.25</v>
      </c>
      <c r="H10">
        <v>1.6</v>
      </c>
      <c r="I10">
        <v>1.1000000000000001</v>
      </c>
      <c r="K10">
        <v>1</v>
      </c>
      <c r="L10">
        <v>1.02</v>
      </c>
      <c r="M10">
        <v>1.25</v>
      </c>
      <c r="N10">
        <v>1</v>
      </c>
      <c r="P10">
        <v>1</v>
      </c>
      <c r="Q10">
        <v>1.02</v>
      </c>
      <c r="R10">
        <v>1.23</v>
      </c>
      <c r="T10">
        <v>1.02</v>
      </c>
      <c r="Y10">
        <v>1.1100000000000001</v>
      </c>
      <c r="AF10">
        <v>1</v>
      </c>
      <c r="AH10">
        <v>1.1399999999999999</v>
      </c>
      <c r="AI10">
        <v>1.1499999999999999</v>
      </c>
      <c r="AJ10">
        <v>1.1299999999999999</v>
      </c>
      <c r="AK10">
        <v>1.07</v>
      </c>
      <c r="AN10">
        <v>1.1299999999999999</v>
      </c>
      <c r="AQ10">
        <v>0.92</v>
      </c>
      <c r="AR10">
        <v>1.06</v>
      </c>
      <c r="AT10">
        <v>1.08</v>
      </c>
      <c r="AX10">
        <v>1.03</v>
      </c>
      <c r="AZ10">
        <v>1</v>
      </c>
      <c r="BA10">
        <v>1</v>
      </c>
      <c r="BB10">
        <v>0.98</v>
      </c>
      <c r="BD10">
        <v>1.01</v>
      </c>
      <c r="BH10">
        <v>0.99</v>
      </c>
      <c r="BI10">
        <v>1.02</v>
      </c>
      <c r="BN10">
        <v>1.05</v>
      </c>
      <c r="BO10">
        <v>0.89</v>
      </c>
      <c r="BQ10">
        <v>1.1000000000000001</v>
      </c>
      <c r="BR10">
        <v>1.02</v>
      </c>
      <c r="BT10">
        <v>1</v>
      </c>
      <c r="BU10">
        <v>0.92</v>
      </c>
      <c r="BV10">
        <v>0.94</v>
      </c>
      <c r="BX10">
        <v>0.97</v>
      </c>
      <c r="CB10">
        <v>0.96</v>
      </c>
      <c r="CC10">
        <v>1.08</v>
      </c>
      <c r="CH10">
        <v>0.96</v>
      </c>
      <c r="CJ10">
        <v>1.01</v>
      </c>
      <c r="CL10">
        <v>1</v>
      </c>
      <c r="CM10">
        <v>1.0900000000000001</v>
      </c>
      <c r="CN10">
        <v>1.21</v>
      </c>
      <c r="CO10">
        <v>0.95</v>
      </c>
      <c r="CQ10">
        <v>1.0900000000000001</v>
      </c>
      <c r="CV10">
        <v>1.18</v>
      </c>
      <c r="CX10">
        <v>1.01</v>
      </c>
      <c r="CY10">
        <v>1.06</v>
      </c>
      <c r="CZ10">
        <v>1.1200000000000001</v>
      </c>
      <c r="DA10">
        <v>0.94</v>
      </c>
      <c r="DC10">
        <v>1.18</v>
      </c>
      <c r="DD10">
        <v>1.1399999999999999</v>
      </c>
      <c r="DF10">
        <v>0.99</v>
      </c>
      <c r="DG10">
        <v>1.02</v>
      </c>
      <c r="DJ10">
        <v>0.97</v>
      </c>
      <c r="DM10">
        <v>0.99</v>
      </c>
      <c r="DN10">
        <v>0.95</v>
      </c>
      <c r="DO10">
        <v>0.91</v>
      </c>
      <c r="DP10">
        <v>0.91</v>
      </c>
      <c r="DQ10">
        <v>1.01</v>
      </c>
      <c r="DS10">
        <v>1.03</v>
      </c>
      <c r="DW10">
        <v>1.25</v>
      </c>
      <c r="DY10">
        <v>0.96</v>
      </c>
      <c r="EA10">
        <v>1.04</v>
      </c>
    </row>
    <row r="12" spans="1:134" x14ac:dyDescent="0.3">
      <c r="A12" s="1" t="s">
        <v>21</v>
      </c>
      <c r="B12" t="str">
        <f>B$4</f>
        <v>Age (10 yrs)</v>
      </c>
      <c r="C12" t="str">
        <f t="shared" ref="C12:BL12" si="0">C$4</f>
        <v>Current Smoking</v>
      </c>
      <c r="D12" t="str">
        <f t="shared" si="0"/>
        <v>CHD</v>
      </c>
      <c r="E12" t="str">
        <f t="shared" si="0"/>
        <v>Age 65+</v>
      </c>
      <c r="F12" t="str">
        <f t="shared" si="0"/>
        <v>DM, if Age&lt;65</v>
      </c>
      <c r="G12" t="str">
        <f t="shared" si="0"/>
        <v>DM, if Age 65+</v>
      </c>
      <c r="H12" t="str">
        <f t="shared" si="0"/>
        <v>HTN Rx</v>
      </c>
      <c r="I12" t="str">
        <f t="shared" si="0"/>
        <v>SBP per 10 mmHg, if no HRx</v>
      </c>
      <c r="J12" t="str">
        <f t="shared" si="0"/>
        <v>SBP per 10 mmHg, if HRx</v>
      </c>
      <c r="K12" t="str">
        <f t="shared" si="0"/>
        <v>region_is_urban</v>
      </c>
      <c r="L12" t="str">
        <f t="shared" si="0"/>
        <v>sbp_mean</v>
      </c>
      <c r="M12" t="str">
        <f t="shared" si="0"/>
        <v>has_diabetes</v>
      </c>
      <c r="N12" t="str">
        <f t="shared" si="0"/>
        <v>household_size</v>
      </c>
      <c r="O12" t="str">
        <f t="shared" si="0"/>
        <v>has_health_cover</v>
      </c>
      <c r="P12" t="str">
        <f t="shared" si="0"/>
        <v>years_since_quitting_smoking</v>
      </c>
      <c r="Q12" t="str">
        <f t="shared" si="0"/>
        <v>has_copd</v>
      </c>
      <c r="R12" t="str">
        <f t="shared" si="0"/>
        <v>hypertension_diag</v>
      </c>
      <c r="S12" t="str">
        <f t="shared" si="0"/>
        <v>rheum_heart_dis_diag</v>
      </c>
      <c r="T12" t="str">
        <f t="shared" si="0"/>
        <v>tb_diag</v>
      </c>
      <c r="U12" t="str">
        <f t="shared" si="0"/>
        <v>cirrhosis_hep_diag</v>
      </c>
      <c r="V12" t="str">
        <f t="shared" si="0"/>
        <v>peptic_ulcer_diag</v>
      </c>
      <c r="W12" t="str">
        <f t="shared" si="0"/>
        <v>gall_diag</v>
      </c>
      <c r="X12" t="str">
        <f t="shared" si="0"/>
        <v>asthma_diag</v>
      </c>
      <c r="Y12" t="str">
        <f t="shared" si="0"/>
        <v>kidney_dis_diag</v>
      </c>
      <c r="Z12" t="str">
        <f t="shared" si="0"/>
        <v>fracture_diag</v>
      </c>
      <c r="AA12" t="str">
        <f t="shared" si="0"/>
        <v>rheum_arthritis_diag</v>
      </c>
      <c r="AB12" t="str">
        <f t="shared" si="0"/>
        <v>neurasthenia_diag</v>
      </c>
      <c r="AC12" t="str">
        <f t="shared" si="0"/>
        <v>head_injury_diag</v>
      </c>
      <c r="AD12" t="str">
        <f t="shared" si="0"/>
        <v>cancer_diag</v>
      </c>
      <c r="AE12" t="str">
        <f t="shared" si="0"/>
        <v>blood_transfusions</v>
      </c>
      <c r="AF12" t="str">
        <f t="shared" si="0"/>
        <v>children</v>
      </c>
      <c r="AG12" t="str">
        <f t="shared" si="0"/>
        <v>siblings</v>
      </c>
      <c r="AH12" t="str">
        <f t="shared" si="0"/>
        <v>mother_still_alive</v>
      </c>
      <c r="AI12" t="str">
        <f t="shared" si="0"/>
        <v>father_still_alive</v>
      </c>
      <c r="AJ12" t="str">
        <f t="shared" si="0"/>
        <v>mother_stroke</v>
      </c>
      <c r="AK12" t="str">
        <f t="shared" si="0"/>
        <v>mother_heart_attack</v>
      </c>
      <c r="AL12" t="str">
        <f t="shared" si="0"/>
        <v>mother_diabetes</v>
      </c>
      <c r="AM12" t="str">
        <f t="shared" si="0"/>
        <v>mother_cancer</v>
      </c>
      <c r="AN12" t="str">
        <f t="shared" si="0"/>
        <v>father_stroke</v>
      </c>
      <c r="AO12" t="str">
        <f t="shared" si="0"/>
        <v>father_diabetes</v>
      </c>
      <c r="AP12" t="str">
        <f t="shared" si="0"/>
        <v>father_heart_attack</v>
      </c>
      <c r="AQ12" t="str">
        <f t="shared" si="0"/>
        <v>father_cancer</v>
      </c>
      <c r="AR12" t="str">
        <f t="shared" si="0"/>
        <v>siblings_stroke</v>
      </c>
      <c r="AS12" t="str">
        <f t="shared" si="0"/>
        <v>siblings_diabetes</v>
      </c>
      <c r="AT12" t="str">
        <f t="shared" si="0"/>
        <v>siblings_heart_attack</v>
      </c>
      <c r="AU12" t="str">
        <f t="shared" si="0"/>
        <v>siblings_cancer</v>
      </c>
      <c r="AV12" t="str">
        <f t="shared" si="0"/>
        <v>children_stroke</v>
      </c>
      <c r="AW12" t="str">
        <f t="shared" si="0"/>
        <v>children_heart_attack</v>
      </c>
      <c r="AX12" t="str">
        <f t="shared" si="0"/>
        <v>children_diabetes</v>
      </c>
      <c r="AY12" t="str">
        <f t="shared" si="0"/>
        <v>children_cancer</v>
      </c>
      <c r="AZ12" t="str">
        <f t="shared" si="0"/>
        <v>met</v>
      </c>
      <c r="BA12" t="str">
        <f t="shared" si="0"/>
        <v>met_hours</v>
      </c>
      <c r="BB12" t="str">
        <f t="shared" si="0"/>
        <v>standing_height_cm</v>
      </c>
      <c r="BC12" t="str">
        <f t="shared" si="0"/>
        <v>sitting_height_cm</v>
      </c>
      <c r="BD12" t="str">
        <f t="shared" si="0"/>
        <v>waist_cm</v>
      </c>
      <c r="BE12" t="str">
        <f t="shared" si="0"/>
        <v>waist_hip_ratio_percent</v>
      </c>
      <c r="BF12" t="str">
        <f t="shared" si="0"/>
        <v>weight_kg</v>
      </c>
      <c r="BG12" t="str">
        <f t="shared" si="0"/>
        <v>bmi_calc</v>
      </c>
      <c r="BH12" t="str">
        <f t="shared" si="0"/>
        <v>fat_percent</v>
      </c>
      <c r="BI12" t="str">
        <f t="shared" si="0"/>
        <v>dbp_mean</v>
      </c>
      <c r="BJ12" t="str">
        <f t="shared" si="0"/>
        <v>heart_rate_mean_10s</v>
      </c>
      <c r="BK12" t="str">
        <f t="shared" si="0"/>
        <v>smoking_category_1</v>
      </c>
      <c r="BL12" t="str">
        <f t="shared" si="0"/>
        <v>smoking_category_2</v>
      </c>
      <c r="BM12" t="str">
        <f t="shared" ref="BM12:ED12" si="1">BM$4</f>
        <v>smoking_category_3</v>
      </c>
      <c r="BN12" t="str">
        <f t="shared" si="1"/>
        <v>smoking_category_4</v>
      </c>
      <c r="BO12" t="str">
        <f t="shared" si="1"/>
        <v>emph_bronc_diag</v>
      </c>
      <c r="BP12" t="str">
        <f t="shared" si="1"/>
        <v>psych_disorder_diag</v>
      </c>
      <c r="BQ12" t="str">
        <f t="shared" si="1"/>
        <v>highest_education_0</v>
      </c>
      <c r="BR12" t="str">
        <f t="shared" si="1"/>
        <v>highest_education_1</v>
      </c>
      <c r="BS12" t="str">
        <f t="shared" si="1"/>
        <v>highest_education_2</v>
      </c>
      <c r="BT12" t="str">
        <f t="shared" si="1"/>
        <v>highest_education_3</v>
      </c>
      <c r="BU12" t="str">
        <f t="shared" si="1"/>
        <v>highest_education_4</v>
      </c>
      <c r="BV12" t="str">
        <f t="shared" si="1"/>
        <v>highest_education_5</v>
      </c>
      <c r="BW12" t="str">
        <f t="shared" si="1"/>
        <v>occupation_0</v>
      </c>
      <c r="BX12" t="str">
        <f t="shared" si="1"/>
        <v>occupation_1</v>
      </c>
      <c r="BY12" t="str">
        <f t="shared" si="1"/>
        <v>occupation_2</v>
      </c>
      <c r="BZ12" t="str">
        <f t="shared" si="1"/>
        <v>occupation_3</v>
      </c>
      <c r="CA12" t="str">
        <f t="shared" si="1"/>
        <v>occupation_4</v>
      </c>
      <c r="CB12" t="str">
        <f t="shared" si="1"/>
        <v>occupation_5</v>
      </c>
      <c r="CC12" t="str">
        <f t="shared" si="1"/>
        <v>occupation_6</v>
      </c>
      <c r="CD12" t="str">
        <f t="shared" si="1"/>
        <v>occupation_7</v>
      </c>
      <c r="CE12" t="str">
        <f t="shared" si="1"/>
        <v>occupation_8</v>
      </c>
      <c r="CF12" t="str">
        <f t="shared" si="1"/>
        <v>occupation_9</v>
      </c>
      <c r="CG12" t="str">
        <f t="shared" si="1"/>
        <v>household_income_0</v>
      </c>
      <c r="CH12" t="str">
        <f t="shared" si="1"/>
        <v>household_income_1</v>
      </c>
      <c r="CI12" t="str">
        <f t="shared" si="1"/>
        <v>household_income_2</v>
      </c>
      <c r="CJ12" t="str">
        <f t="shared" si="1"/>
        <v>household_income_3</v>
      </c>
      <c r="CK12" t="str">
        <f t="shared" si="1"/>
        <v>household_income_4</v>
      </c>
      <c r="CL12" t="str">
        <f t="shared" si="1"/>
        <v>household_income_5</v>
      </c>
      <c r="CM12" t="str">
        <f t="shared" si="1"/>
        <v>alcohol_category_1</v>
      </c>
      <c r="CN12" t="str">
        <f t="shared" si="1"/>
        <v>alcohol_category_2</v>
      </c>
      <c r="CO12" t="str">
        <f t="shared" si="1"/>
        <v>alcohol_category_3</v>
      </c>
      <c r="CP12" t="str">
        <f t="shared" si="1"/>
        <v>alcohol_category_4</v>
      </c>
      <c r="CQ12" t="str">
        <f t="shared" si="1"/>
        <v>alcohol_category_5</v>
      </c>
      <c r="CR12" t="str">
        <f t="shared" si="1"/>
        <v>alcohol_category_6</v>
      </c>
      <c r="CS12" t="str">
        <f t="shared" si="1"/>
        <v>smoking_now_0</v>
      </c>
      <c r="CT12" t="str">
        <f t="shared" si="1"/>
        <v>smoking_now_1</v>
      </c>
      <c r="CU12" t="str">
        <f t="shared" si="1"/>
        <v>smoking_now_2</v>
      </c>
      <c r="CV12" t="str">
        <f t="shared" si="1"/>
        <v>smoking_now_3</v>
      </c>
      <c r="CW12" t="str">
        <f t="shared" si="1"/>
        <v>self_rated_health_0</v>
      </c>
      <c r="CX12" t="str">
        <f t="shared" si="1"/>
        <v>self_rated_health_1</v>
      </c>
      <c r="CY12" t="str">
        <f t="shared" si="1"/>
        <v>self_rated_health_2</v>
      </c>
      <c r="CZ12" t="str">
        <f t="shared" si="1"/>
        <v>self_rated_health_3</v>
      </c>
      <c r="DA12" t="str">
        <f t="shared" si="1"/>
        <v>comparative_health_0</v>
      </c>
      <c r="DB12" t="str">
        <f t="shared" si="1"/>
        <v>comparative_health_1</v>
      </c>
      <c r="DC12" t="str">
        <f t="shared" si="1"/>
        <v>comparative_health_2</v>
      </c>
      <c r="DD12" t="str">
        <f t="shared" si="1"/>
        <v>comparative_health_3</v>
      </c>
      <c r="DE12" t="str">
        <f t="shared" si="1"/>
        <v>diet_freq_rice_0</v>
      </c>
      <c r="DF12" t="str">
        <f t="shared" si="1"/>
        <v>diet_freq_rice_1</v>
      </c>
      <c r="DG12" t="str">
        <f t="shared" si="1"/>
        <v>diet_freq_rice_2</v>
      </c>
      <c r="DH12" t="str">
        <f t="shared" si="1"/>
        <v>diet_freq_rice_3</v>
      </c>
      <c r="DI12" t="str">
        <f t="shared" si="1"/>
        <v>diet_freq_rice_4</v>
      </c>
      <c r="DJ12" t="str">
        <f t="shared" si="1"/>
        <v>diet_freq_wheat_0</v>
      </c>
      <c r="DK12" t="str">
        <f t="shared" si="1"/>
        <v>diet_freq_wheat_1</v>
      </c>
      <c r="DL12" t="str">
        <f t="shared" si="1"/>
        <v>diet_freq_wheat_2</v>
      </c>
      <c r="DM12" t="str">
        <f t="shared" si="1"/>
        <v>diet_freq_wheat_3</v>
      </c>
      <c r="DN12" t="str">
        <f t="shared" si="1"/>
        <v>diet_freq_wheat_4</v>
      </c>
      <c r="DO12" t="str">
        <f t="shared" si="1"/>
        <v>diet_freq_other_staple_0</v>
      </c>
      <c r="DP12" t="str">
        <f t="shared" si="1"/>
        <v>diet_freq_other_staple_1</v>
      </c>
      <c r="DQ12" t="str">
        <f t="shared" si="1"/>
        <v>diet_freq_other_staple_2</v>
      </c>
      <c r="DR12" t="str">
        <f t="shared" si="1"/>
        <v>diet_freq_other_staple_3</v>
      </c>
      <c r="DS12" t="str">
        <f t="shared" si="1"/>
        <v>diet_freq_other_staple_4</v>
      </c>
      <c r="DT12" t="str">
        <f t="shared" si="1"/>
        <v>bowel_movement_freq_0</v>
      </c>
      <c r="DU12" t="str">
        <f t="shared" si="1"/>
        <v>bowel_movement_freq_1</v>
      </c>
      <c r="DV12" t="str">
        <f t="shared" si="1"/>
        <v>bowel_movement_freq_2</v>
      </c>
      <c r="DW12" t="str">
        <f t="shared" si="1"/>
        <v>bowel_movement_freq_3</v>
      </c>
      <c r="DX12" t="str">
        <f t="shared" si="1"/>
        <v>gum_bleed_freq_0</v>
      </c>
      <c r="DY12" t="str">
        <f t="shared" si="1"/>
        <v>gum_bleed_freq_1</v>
      </c>
      <c r="DZ12" t="str">
        <f t="shared" si="1"/>
        <v>gum_bleed_freq_2</v>
      </c>
      <c r="EA12" t="str">
        <f t="shared" si="1"/>
        <v>gum_bleed_freq_3</v>
      </c>
      <c r="EB12" t="str">
        <f t="shared" si="1"/>
        <v>missing_mother_history</v>
      </c>
      <c r="EC12" t="str">
        <f t="shared" si="1"/>
        <v>missing_father_history</v>
      </c>
      <c r="ED12" t="str">
        <f t="shared" si="1"/>
        <v>missing_siblings_history</v>
      </c>
    </row>
    <row r="13" spans="1:134" x14ac:dyDescent="0.3">
      <c r="A13" t="str">
        <f>Options!$C2</f>
        <v>2017 FSRP (Uncalibrated)</v>
      </c>
      <c r="B13">
        <v>2.41</v>
      </c>
      <c r="C13">
        <v>1.67</v>
      </c>
      <c r="D13">
        <v>0.97</v>
      </c>
      <c r="E13">
        <v>1.49</v>
      </c>
      <c r="F13">
        <v>2.92</v>
      </c>
      <c r="G13">
        <v>1.07</v>
      </c>
      <c r="H13">
        <v>1.1399999999999999</v>
      </c>
      <c r="I13">
        <v>1.1200000000000001</v>
      </c>
      <c r="J13">
        <v>1.19</v>
      </c>
    </row>
    <row r="14" spans="1:134" x14ac:dyDescent="0.3">
      <c r="A14" t="str">
        <f>Options!$C3</f>
        <v>FSRP Inputs (Recalibrated - Aggregate CKB Baseline)</v>
      </c>
      <c r="B14">
        <v>2.41</v>
      </c>
      <c r="C14">
        <v>1.67</v>
      </c>
      <c r="D14">
        <v>0.97</v>
      </c>
      <c r="E14">
        <v>1.49</v>
      </c>
      <c r="F14">
        <v>2.92</v>
      </c>
      <c r="G14">
        <v>1.07</v>
      </c>
      <c r="H14">
        <v>1.1399999999999999</v>
      </c>
      <c r="I14">
        <v>1.1200000000000001</v>
      </c>
      <c r="J14">
        <v>1.19</v>
      </c>
    </row>
    <row r="15" spans="1:134" x14ac:dyDescent="0.3">
      <c r="A15" t="str">
        <f>Options!$C4</f>
        <v>FSRP Inputs (Recalibrated and Refitted - Aggregate CKB Baseline)</v>
      </c>
      <c r="B15">
        <v>1.97</v>
      </c>
      <c r="C15">
        <v>1.26</v>
      </c>
      <c r="D15">
        <v>1.76</v>
      </c>
      <c r="E15">
        <v>0.88</v>
      </c>
      <c r="F15">
        <v>1.65</v>
      </c>
      <c r="G15">
        <v>1.34</v>
      </c>
      <c r="H15">
        <v>1.59</v>
      </c>
      <c r="I15">
        <v>1.1299999999999999</v>
      </c>
      <c r="J15">
        <v>1.06</v>
      </c>
    </row>
    <row r="16" spans="1:134" x14ac:dyDescent="0.3">
      <c r="A16" t="str">
        <f>Options!$C5</f>
        <v>FSRP Inputs (Recalibrated - Area-specific CKB Baselines)</v>
      </c>
      <c r="B16">
        <v>2.41</v>
      </c>
      <c r="C16">
        <v>1.67</v>
      </c>
      <c r="D16">
        <v>0.97</v>
      </c>
      <c r="E16">
        <v>1.49</v>
      </c>
      <c r="F16">
        <v>2.92</v>
      </c>
      <c r="G16">
        <v>1.07</v>
      </c>
      <c r="H16">
        <v>1.1399999999999999</v>
      </c>
      <c r="I16">
        <v>1.1200000000000001</v>
      </c>
      <c r="J16">
        <v>1.19</v>
      </c>
    </row>
    <row r="17" spans="1:134" x14ac:dyDescent="0.3">
      <c r="A17" t="str">
        <f>Options!$C6</f>
        <v>FSRP Inputs (Recalibrated and Refitted - Area-specific CKB Baselines)</v>
      </c>
      <c r="B17">
        <v>2</v>
      </c>
      <c r="C17">
        <v>1.1599999999999999</v>
      </c>
      <c r="D17">
        <v>1.29</v>
      </c>
      <c r="E17">
        <v>0.79</v>
      </c>
      <c r="F17">
        <v>1.54</v>
      </c>
      <c r="G17">
        <v>1.25</v>
      </c>
      <c r="H17">
        <v>1.78</v>
      </c>
      <c r="I17">
        <v>1.1599999999999999</v>
      </c>
      <c r="J17">
        <v>1.08</v>
      </c>
    </row>
    <row r="18" spans="1:134" x14ac:dyDescent="0.3">
      <c r="A18" t="str">
        <f>Options!$C7</f>
        <v>Expanded Model with CKB Inputs</v>
      </c>
      <c r="B18">
        <v>1.77</v>
      </c>
      <c r="D18">
        <v>1.1299999999999999</v>
      </c>
      <c r="F18">
        <v>1.3</v>
      </c>
      <c r="H18">
        <v>1.44</v>
      </c>
      <c r="I18">
        <v>1.05</v>
      </c>
      <c r="K18">
        <v>1</v>
      </c>
      <c r="L18">
        <v>1.03</v>
      </c>
      <c r="M18">
        <v>1.18</v>
      </c>
      <c r="N18">
        <v>1.01</v>
      </c>
      <c r="Q18">
        <v>1.01</v>
      </c>
      <c r="R18">
        <v>1.17</v>
      </c>
      <c r="S18">
        <v>1.37</v>
      </c>
      <c r="T18">
        <v>1</v>
      </c>
      <c r="U18">
        <v>0.99</v>
      </c>
      <c r="W18">
        <v>1.1000000000000001</v>
      </c>
      <c r="Y18">
        <v>1.08</v>
      </c>
      <c r="Z18">
        <v>1.05</v>
      </c>
      <c r="AA18">
        <v>1.04</v>
      </c>
      <c r="AB18">
        <v>1.1200000000000001</v>
      </c>
      <c r="AC18">
        <v>1.1599999999999999</v>
      </c>
      <c r="AD18">
        <v>1.1499999999999999</v>
      </c>
      <c r="AF18">
        <v>1</v>
      </c>
      <c r="AG18">
        <v>1</v>
      </c>
      <c r="AH18">
        <v>1.1100000000000001</v>
      </c>
      <c r="AI18">
        <v>1.1000000000000001</v>
      </c>
      <c r="AJ18">
        <v>1.1200000000000001</v>
      </c>
      <c r="AN18">
        <v>1.1200000000000001</v>
      </c>
      <c r="AR18">
        <v>1.08</v>
      </c>
      <c r="AS18">
        <v>1</v>
      </c>
      <c r="AT18">
        <v>0.97</v>
      </c>
      <c r="AV18">
        <v>1.1299999999999999</v>
      </c>
      <c r="AX18">
        <v>1.1299999999999999</v>
      </c>
      <c r="AZ18">
        <v>1</v>
      </c>
      <c r="BB18">
        <v>0.99</v>
      </c>
      <c r="BD18">
        <v>1.01</v>
      </c>
      <c r="BI18">
        <v>1.02</v>
      </c>
      <c r="BJ18">
        <v>0.95</v>
      </c>
      <c r="BK18">
        <v>0.92</v>
      </c>
      <c r="BM18">
        <v>0.98</v>
      </c>
      <c r="BQ18">
        <v>1.03</v>
      </c>
      <c r="BR18">
        <v>1.02</v>
      </c>
      <c r="BT18">
        <v>1.03</v>
      </c>
      <c r="BU18">
        <v>1.03</v>
      </c>
      <c r="BV18">
        <v>1.01</v>
      </c>
      <c r="BX18">
        <v>0.87</v>
      </c>
      <c r="CB18">
        <v>1.1499999999999999</v>
      </c>
      <c r="CF18">
        <v>1.05</v>
      </c>
      <c r="CI18">
        <v>1.02</v>
      </c>
      <c r="CJ18">
        <v>1.04</v>
      </c>
      <c r="CK18">
        <v>1.01</v>
      </c>
      <c r="CL18">
        <v>1.01</v>
      </c>
      <c r="CM18">
        <v>1.02</v>
      </c>
      <c r="CP18">
        <v>1.06</v>
      </c>
      <c r="CV18">
        <v>1.08</v>
      </c>
      <c r="CX18">
        <v>0.93</v>
      </c>
      <c r="CZ18">
        <v>1.06</v>
      </c>
      <c r="DA18">
        <v>0.92</v>
      </c>
      <c r="DC18">
        <v>1.19</v>
      </c>
      <c r="DD18">
        <v>1.06</v>
      </c>
      <c r="DG18">
        <v>0.98</v>
      </c>
      <c r="DJ18">
        <v>0.96</v>
      </c>
      <c r="DK18">
        <v>1</v>
      </c>
      <c r="DM18">
        <v>0.99</v>
      </c>
      <c r="DN18">
        <v>1.02</v>
      </c>
      <c r="DO18">
        <v>0.89</v>
      </c>
      <c r="DP18">
        <v>0.93</v>
      </c>
      <c r="DQ18">
        <v>0.99</v>
      </c>
      <c r="DR18">
        <v>1.01</v>
      </c>
      <c r="DY18">
        <v>0.95</v>
      </c>
      <c r="EA18">
        <v>1.04</v>
      </c>
    </row>
    <row r="19" spans="1:134" s="20" customFormat="1" ht="15" thickBot="1" x14ac:dyDescent="0.35"/>
    <row r="20" spans="1:134" ht="15" thickTop="1" x14ac:dyDescent="0.3"/>
    <row r="21" spans="1:134" x14ac:dyDescent="0.3">
      <c r="A21" s="18" t="s">
        <v>37</v>
      </c>
    </row>
    <row r="22" spans="1:134" x14ac:dyDescent="0.3">
      <c r="A22" s="1" t="s">
        <v>20</v>
      </c>
      <c r="B22" t="str">
        <f>B$4</f>
        <v>Age (10 yrs)</v>
      </c>
      <c r="C22" t="str">
        <f t="shared" ref="C22:BL22" si="2">C$4</f>
        <v>Current Smoking</v>
      </c>
      <c r="D22" t="str">
        <f t="shared" si="2"/>
        <v>CHD</v>
      </c>
      <c r="E22" t="str">
        <f t="shared" si="2"/>
        <v>Age 65+</v>
      </c>
      <c r="F22" t="str">
        <f t="shared" si="2"/>
        <v>DM, if Age&lt;65</v>
      </c>
      <c r="G22" t="str">
        <f t="shared" si="2"/>
        <v>DM, if Age 65+</v>
      </c>
      <c r="H22" t="str">
        <f t="shared" si="2"/>
        <v>HTN Rx</v>
      </c>
      <c r="I22" t="str">
        <f t="shared" si="2"/>
        <v>SBP per 10 mmHg, if no HRx</v>
      </c>
      <c r="J22" t="str">
        <f t="shared" si="2"/>
        <v>SBP per 10 mmHg, if HRx</v>
      </c>
      <c r="K22" t="str">
        <f t="shared" si="2"/>
        <v>region_is_urban</v>
      </c>
      <c r="L22" t="str">
        <f t="shared" si="2"/>
        <v>sbp_mean</v>
      </c>
      <c r="M22" t="str">
        <f t="shared" si="2"/>
        <v>has_diabetes</v>
      </c>
      <c r="N22" t="str">
        <f t="shared" si="2"/>
        <v>household_size</v>
      </c>
      <c r="O22" t="str">
        <f t="shared" si="2"/>
        <v>has_health_cover</v>
      </c>
      <c r="P22" t="str">
        <f t="shared" si="2"/>
        <v>years_since_quitting_smoking</v>
      </c>
      <c r="Q22" t="str">
        <f t="shared" si="2"/>
        <v>has_copd</v>
      </c>
      <c r="R22" t="str">
        <f t="shared" si="2"/>
        <v>hypertension_diag</v>
      </c>
      <c r="S22" t="str">
        <f t="shared" si="2"/>
        <v>rheum_heart_dis_diag</v>
      </c>
      <c r="T22" t="str">
        <f t="shared" si="2"/>
        <v>tb_diag</v>
      </c>
      <c r="U22" t="str">
        <f t="shared" si="2"/>
        <v>cirrhosis_hep_diag</v>
      </c>
      <c r="V22" t="str">
        <f t="shared" si="2"/>
        <v>peptic_ulcer_diag</v>
      </c>
      <c r="W22" t="str">
        <f t="shared" si="2"/>
        <v>gall_diag</v>
      </c>
      <c r="X22" t="str">
        <f t="shared" si="2"/>
        <v>asthma_diag</v>
      </c>
      <c r="Y22" t="str">
        <f t="shared" si="2"/>
        <v>kidney_dis_diag</v>
      </c>
      <c r="Z22" t="str">
        <f t="shared" si="2"/>
        <v>fracture_diag</v>
      </c>
      <c r="AA22" t="str">
        <f t="shared" si="2"/>
        <v>rheum_arthritis_diag</v>
      </c>
      <c r="AB22" t="str">
        <f t="shared" si="2"/>
        <v>neurasthenia_diag</v>
      </c>
      <c r="AC22" t="str">
        <f t="shared" si="2"/>
        <v>head_injury_diag</v>
      </c>
      <c r="AD22" t="str">
        <f t="shared" si="2"/>
        <v>cancer_diag</v>
      </c>
      <c r="AE22" t="str">
        <f t="shared" si="2"/>
        <v>blood_transfusions</v>
      </c>
      <c r="AF22" t="str">
        <f t="shared" si="2"/>
        <v>children</v>
      </c>
      <c r="AG22" t="str">
        <f t="shared" si="2"/>
        <v>siblings</v>
      </c>
      <c r="AH22" t="str">
        <f t="shared" si="2"/>
        <v>mother_still_alive</v>
      </c>
      <c r="AI22" t="str">
        <f t="shared" si="2"/>
        <v>father_still_alive</v>
      </c>
      <c r="AJ22" t="str">
        <f t="shared" si="2"/>
        <v>mother_stroke</v>
      </c>
      <c r="AK22" t="str">
        <f t="shared" si="2"/>
        <v>mother_heart_attack</v>
      </c>
      <c r="AL22" t="str">
        <f t="shared" si="2"/>
        <v>mother_diabetes</v>
      </c>
      <c r="AM22" t="str">
        <f t="shared" si="2"/>
        <v>mother_cancer</v>
      </c>
      <c r="AN22" t="str">
        <f t="shared" si="2"/>
        <v>father_stroke</v>
      </c>
      <c r="AO22" t="str">
        <f t="shared" si="2"/>
        <v>father_diabetes</v>
      </c>
      <c r="AP22" t="str">
        <f t="shared" si="2"/>
        <v>father_heart_attack</v>
      </c>
      <c r="AQ22" t="str">
        <f t="shared" si="2"/>
        <v>father_cancer</v>
      </c>
      <c r="AR22" t="str">
        <f t="shared" si="2"/>
        <v>siblings_stroke</v>
      </c>
      <c r="AS22" t="str">
        <f t="shared" si="2"/>
        <v>siblings_diabetes</v>
      </c>
      <c r="AT22" t="str">
        <f t="shared" si="2"/>
        <v>siblings_heart_attack</v>
      </c>
      <c r="AU22" t="str">
        <f t="shared" si="2"/>
        <v>siblings_cancer</v>
      </c>
      <c r="AV22" t="str">
        <f t="shared" si="2"/>
        <v>children_stroke</v>
      </c>
      <c r="AW22" t="str">
        <f t="shared" si="2"/>
        <v>children_heart_attack</v>
      </c>
      <c r="AX22" t="str">
        <f t="shared" si="2"/>
        <v>children_diabetes</v>
      </c>
      <c r="AY22" t="str">
        <f t="shared" si="2"/>
        <v>children_cancer</v>
      </c>
      <c r="AZ22" t="str">
        <f t="shared" si="2"/>
        <v>met</v>
      </c>
      <c r="BA22" t="str">
        <f t="shared" si="2"/>
        <v>met_hours</v>
      </c>
      <c r="BB22" t="str">
        <f t="shared" si="2"/>
        <v>standing_height_cm</v>
      </c>
      <c r="BC22" t="str">
        <f t="shared" si="2"/>
        <v>sitting_height_cm</v>
      </c>
      <c r="BD22" t="str">
        <f t="shared" si="2"/>
        <v>waist_cm</v>
      </c>
      <c r="BE22" t="str">
        <f t="shared" si="2"/>
        <v>waist_hip_ratio_percent</v>
      </c>
      <c r="BF22" t="str">
        <f t="shared" si="2"/>
        <v>weight_kg</v>
      </c>
      <c r="BG22" t="str">
        <f t="shared" si="2"/>
        <v>bmi_calc</v>
      </c>
      <c r="BH22" t="str">
        <f t="shared" si="2"/>
        <v>fat_percent</v>
      </c>
      <c r="BI22" t="str">
        <f t="shared" si="2"/>
        <v>dbp_mean</v>
      </c>
      <c r="BJ22" t="str">
        <f t="shared" si="2"/>
        <v>heart_rate_mean_10s</v>
      </c>
      <c r="BK22" t="str">
        <f t="shared" si="2"/>
        <v>smoking_category_1</v>
      </c>
      <c r="BL22" t="str">
        <f t="shared" si="2"/>
        <v>smoking_category_2</v>
      </c>
      <c r="BM22" t="str">
        <f t="shared" ref="BM22:ED22" si="3">BM$4</f>
        <v>smoking_category_3</v>
      </c>
      <c r="BN22" t="str">
        <f t="shared" si="3"/>
        <v>smoking_category_4</v>
      </c>
      <c r="BO22" t="str">
        <f t="shared" si="3"/>
        <v>emph_bronc_diag</v>
      </c>
      <c r="BP22" t="str">
        <f t="shared" si="3"/>
        <v>psych_disorder_diag</v>
      </c>
      <c r="BQ22" t="str">
        <f t="shared" si="3"/>
        <v>highest_education_0</v>
      </c>
      <c r="BR22" t="str">
        <f t="shared" si="3"/>
        <v>highest_education_1</v>
      </c>
      <c r="BS22" t="str">
        <f t="shared" si="3"/>
        <v>highest_education_2</v>
      </c>
      <c r="BT22" t="str">
        <f t="shared" si="3"/>
        <v>highest_education_3</v>
      </c>
      <c r="BU22" t="str">
        <f t="shared" si="3"/>
        <v>highest_education_4</v>
      </c>
      <c r="BV22" t="str">
        <f t="shared" si="3"/>
        <v>highest_education_5</v>
      </c>
      <c r="BW22" t="str">
        <f t="shared" si="3"/>
        <v>occupation_0</v>
      </c>
      <c r="BX22" t="str">
        <f t="shared" si="3"/>
        <v>occupation_1</v>
      </c>
      <c r="BY22" t="str">
        <f t="shared" si="3"/>
        <v>occupation_2</v>
      </c>
      <c r="BZ22" t="str">
        <f t="shared" si="3"/>
        <v>occupation_3</v>
      </c>
      <c r="CA22" t="str">
        <f t="shared" si="3"/>
        <v>occupation_4</v>
      </c>
      <c r="CB22" t="str">
        <f t="shared" si="3"/>
        <v>occupation_5</v>
      </c>
      <c r="CC22" t="str">
        <f t="shared" si="3"/>
        <v>occupation_6</v>
      </c>
      <c r="CD22" t="str">
        <f t="shared" si="3"/>
        <v>occupation_7</v>
      </c>
      <c r="CE22" t="str">
        <f t="shared" si="3"/>
        <v>occupation_8</v>
      </c>
      <c r="CF22" t="str">
        <f t="shared" si="3"/>
        <v>occupation_9</v>
      </c>
      <c r="CG22" t="str">
        <f t="shared" si="3"/>
        <v>household_income_0</v>
      </c>
      <c r="CH22" t="str">
        <f t="shared" si="3"/>
        <v>household_income_1</v>
      </c>
      <c r="CI22" t="str">
        <f t="shared" si="3"/>
        <v>household_income_2</v>
      </c>
      <c r="CJ22" t="str">
        <f t="shared" si="3"/>
        <v>household_income_3</v>
      </c>
      <c r="CK22" t="str">
        <f t="shared" si="3"/>
        <v>household_income_4</v>
      </c>
      <c r="CL22" t="str">
        <f t="shared" si="3"/>
        <v>household_income_5</v>
      </c>
      <c r="CM22" t="str">
        <f t="shared" si="3"/>
        <v>alcohol_category_1</v>
      </c>
      <c r="CN22" t="str">
        <f t="shared" si="3"/>
        <v>alcohol_category_2</v>
      </c>
      <c r="CO22" t="str">
        <f t="shared" si="3"/>
        <v>alcohol_category_3</v>
      </c>
      <c r="CP22" t="str">
        <f t="shared" si="3"/>
        <v>alcohol_category_4</v>
      </c>
      <c r="CQ22" t="str">
        <f t="shared" si="3"/>
        <v>alcohol_category_5</v>
      </c>
      <c r="CR22" t="str">
        <f t="shared" si="3"/>
        <v>alcohol_category_6</v>
      </c>
      <c r="CS22" t="str">
        <f t="shared" si="3"/>
        <v>smoking_now_0</v>
      </c>
      <c r="CT22" t="str">
        <f t="shared" si="3"/>
        <v>smoking_now_1</v>
      </c>
      <c r="CU22" t="str">
        <f t="shared" si="3"/>
        <v>smoking_now_2</v>
      </c>
      <c r="CV22" t="str">
        <f t="shared" si="3"/>
        <v>smoking_now_3</v>
      </c>
      <c r="CW22" t="str">
        <f t="shared" si="3"/>
        <v>self_rated_health_0</v>
      </c>
      <c r="CX22" t="str">
        <f t="shared" si="3"/>
        <v>self_rated_health_1</v>
      </c>
      <c r="CY22" t="str">
        <f t="shared" si="3"/>
        <v>self_rated_health_2</v>
      </c>
      <c r="CZ22" t="str">
        <f t="shared" si="3"/>
        <v>self_rated_health_3</v>
      </c>
      <c r="DA22" t="str">
        <f t="shared" si="3"/>
        <v>comparative_health_0</v>
      </c>
      <c r="DB22" t="str">
        <f t="shared" si="3"/>
        <v>comparative_health_1</v>
      </c>
      <c r="DC22" t="str">
        <f t="shared" si="3"/>
        <v>comparative_health_2</v>
      </c>
      <c r="DD22" t="str">
        <f t="shared" si="3"/>
        <v>comparative_health_3</v>
      </c>
      <c r="DE22" t="str">
        <f t="shared" si="3"/>
        <v>diet_freq_rice_0</v>
      </c>
      <c r="DF22" t="str">
        <f t="shared" si="3"/>
        <v>diet_freq_rice_1</v>
      </c>
      <c r="DG22" t="str">
        <f t="shared" si="3"/>
        <v>diet_freq_rice_2</v>
      </c>
      <c r="DH22" t="str">
        <f t="shared" si="3"/>
        <v>diet_freq_rice_3</v>
      </c>
      <c r="DI22" t="str">
        <f t="shared" si="3"/>
        <v>diet_freq_rice_4</v>
      </c>
      <c r="DJ22" t="str">
        <f t="shared" si="3"/>
        <v>diet_freq_wheat_0</v>
      </c>
      <c r="DK22" t="str">
        <f t="shared" si="3"/>
        <v>diet_freq_wheat_1</v>
      </c>
      <c r="DL22" t="str">
        <f t="shared" si="3"/>
        <v>diet_freq_wheat_2</v>
      </c>
      <c r="DM22" t="str">
        <f t="shared" si="3"/>
        <v>diet_freq_wheat_3</v>
      </c>
      <c r="DN22" t="str">
        <f t="shared" si="3"/>
        <v>diet_freq_wheat_4</v>
      </c>
      <c r="DO22" t="str">
        <f t="shared" si="3"/>
        <v>diet_freq_other_staple_0</v>
      </c>
      <c r="DP22" t="str">
        <f t="shared" si="3"/>
        <v>diet_freq_other_staple_1</v>
      </c>
      <c r="DQ22" t="str">
        <f t="shared" si="3"/>
        <v>diet_freq_other_staple_2</v>
      </c>
      <c r="DR22" t="str">
        <f t="shared" si="3"/>
        <v>diet_freq_other_staple_3</v>
      </c>
      <c r="DS22" t="str">
        <f t="shared" si="3"/>
        <v>diet_freq_other_staple_4</v>
      </c>
      <c r="DT22" t="str">
        <f t="shared" si="3"/>
        <v>bowel_movement_freq_0</v>
      </c>
      <c r="DU22" t="str">
        <f t="shared" si="3"/>
        <v>bowel_movement_freq_1</v>
      </c>
      <c r="DV22" t="str">
        <f t="shared" si="3"/>
        <v>bowel_movement_freq_2</v>
      </c>
      <c r="DW22" t="str">
        <f t="shared" si="3"/>
        <v>bowel_movement_freq_3</v>
      </c>
      <c r="DX22" t="str">
        <f t="shared" si="3"/>
        <v>gum_bleed_freq_0</v>
      </c>
      <c r="DY22" t="str">
        <f t="shared" si="3"/>
        <v>gum_bleed_freq_1</v>
      </c>
      <c r="DZ22" t="str">
        <f t="shared" si="3"/>
        <v>gum_bleed_freq_2</v>
      </c>
      <c r="EA22" t="str">
        <f t="shared" si="3"/>
        <v>gum_bleed_freq_3</v>
      </c>
      <c r="EB22" t="str">
        <f t="shared" si="3"/>
        <v>missing_mother_history</v>
      </c>
      <c r="EC22" t="str">
        <f t="shared" si="3"/>
        <v>missing_father_history</v>
      </c>
      <c r="ED22" t="str">
        <f t="shared" si="3"/>
        <v>missing_siblings_history</v>
      </c>
    </row>
    <row r="23" spans="1:134" x14ac:dyDescent="0.3">
      <c r="A23" t="str">
        <f>Options!$C2</f>
        <v>2017 FSRP (Uncalibrated)</v>
      </c>
      <c r="B23">
        <v>1.64</v>
      </c>
      <c r="C23">
        <v>1.6</v>
      </c>
      <c r="D23">
        <v>1.57</v>
      </c>
      <c r="E23">
        <v>1.58</v>
      </c>
      <c r="F23">
        <v>3.87</v>
      </c>
      <c r="G23">
        <v>1.41</v>
      </c>
      <c r="H23">
        <v>2.2799999999999998</v>
      </c>
      <c r="I23">
        <v>1.31</v>
      </c>
      <c r="J23">
        <v>1.1000000000000001</v>
      </c>
    </row>
    <row r="24" spans="1:134" x14ac:dyDescent="0.3">
      <c r="A24" t="str">
        <f>Options!$C3</f>
        <v>FSRP Inputs (Recalibrated - Aggregate CKB Baseline)</v>
      </c>
      <c r="B24">
        <v>1.64</v>
      </c>
      <c r="C24">
        <v>1.6</v>
      </c>
      <c r="D24">
        <v>1.57</v>
      </c>
      <c r="E24">
        <v>1.58</v>
      </c>
      <c r="F24">
        <v>3.87</v>
      </c>
      <c r="G24">
        <v>1.41</v>
      </c>
      <c r="H24">
        <v>2.2799999999999998</v>
      </c>
      <c r="I24">
        <v>1.31</v>
      </c>
      <c r="J24">
        <v>1.1000000000000001</v>
      </c>
    </row>
    <row r="25" spans="1:134" x14ac:dyDescent="0.3">
      <c r="A25" t="str">
        <f>Options!$C4</f>
        <v>FSRP Inputs (Recalibrated and Refitted - Aggregate CKB Baseline)</v>
      </c>
      <c r="B25">
        <v>1.98</v>
      </c>
      <c r="C25">
        <v>1</v>
      </c>
      <c r="D25">
        <v>1.57</v>
      </c>
      <c r="E25">
        <v>0.92</v>
      </c>
      <c r="F25">
        <v>1.98</v>
      </c>
      <c r="G25">
        <v>1.52</v>
      </c>
      <c r="H25">
        <v>1.75</v>
      </c>
      <c r="I25">
        <v>1.17</v>
      </c>
      <c r="J25">
        <v>1.07</v>
      </c>
    </row>
    <row r="26" spans="1:134" x14ac:dyDescent="0.3">
      <c r="A26" t="str">
        <f>Options!$C5</f>
        <v>FSRP Inputs (Recalibrated - Area-specific CKB Baselines)</v>
      </c>
      <c r="B26">
        <v>1.64</v>
      </c>
      <c r="C26">
        <v>1.6</v>
      </c>
      <c r="D26">
        <v>1.57</v>
      </c>
      <c r="E26">
        <v>1.58</v>
      </c>
      <c r="F26">
        <v>3.87</v>
      </c>
      <c r="G26">
        <v>1.41</v>
      </c>
      <c r="H26">
        <v>2.2799999999999998</v>
      </c>
      <c r="I26">
        <v>1.31</v>
      </c>
      <c r="J26">
        <v>1.1000000000000001</v>
      </c>
    </row>
    <row r="27" spans="1:134" x14ac:dyDescent="0.3">
      <c r="A27" t="str">
        <f>Options!$C6</f>
        <v>FSRP Inputs (Recalibrated and Refitted - Area-specific CKB Baselines)</v>
      </c>
      <c r="B27">
        <v>2.0499999999999998</v>
      </c>
      <c r="C27">
        <v>1.19</v>
      </c>
      <c r="D27">
        <v>1.18</v>
      </c>
      <c r="E27">
        <v>0.81</v>
      </c>
      <c r="F27">
        <v>1.7</v>
      </c>
      <c r="G27">
        <v>1.34</v>
      </c>
      <c r="H27">
        <v>2.0299999999999998</v>
      </c>
      <c r="I27">
        <v>1.19</v>
      </c>
      <c r="J27">
        <v>1.07</v>
      </c>
    </row>
    <row r="28" spans="1:134" x14ac:dyDescent="0.3">
      <c r="A28" t="str">
        <f>Options!$C7</f>
        <v>Expanded Model with CKB Inputs</v>
      </c>
      <c r="B28">
        <v>1.83</v>
      </c>
      <c r="D28">
        <v>1.06</v>
      </c>
      <c r="F28">
        <v>1.26</v>
      </c>
      <c r="H28">
        <v>1.57</v>
      </c>
      <c r="I28">
        <v>1.0900000000000001</v>
      </c>
      <c r="K28">
        <v>1</v>
      </c>
      <c r="L28">
        <v>1.01</v>
      </c>
      <c r="M28">
        <v>1.28</v>
      </c>
      <c r="N28">
        <v>1</v>
      </c>
      <c r="O28">
        <v>1.26</v>
      </c>
      <c r="P28">
        <v>1</v>
      </c>
      <c r="Q28">
        <v>0.98</v>
      </c>
      <c r="R28">
        <v>1.24</v>
      </c>
      <c r="Y28">
        <v>1.1200000000000001</v>
      </c>
      <c r="AC28">
        <v>1.1000000000000001</v>
      </c>
      <c r="AF28">
        <v>1</v>
      </c>
      <c r="AH28">
        <v>1.1499999999999999</v>
      </c>
      <c r="AI28">
        <v>1.17</v>
      </c>
      <c r="AJ28">
        <v>1.1200000000000001</v>
      </c>
      <c r="AN28">
        <v>1.1399999999999999</v>
      </c>
      <c r="AR28">
        <v>1.0900000000000001</v>
      </c>
      <c r="AT28">
        <v>1.1000000000000001</v>
      </c>
      <c r="AX28">
        <v>1.04</v>
      </c>
      <c r="AZ28">
        <v>1</v>
      </c>
      <c r="BA28">
        <v>0.99</v>
      </c>
      <c r="BB28">
        <v>0.98</v>
      </c>
      <c r="BD28">
        <v>1.01</v>
      </c>
      <c r="BH28">
        <v>1</v>
      </c>
      <c r="BI28">
        <v>1.02</v>
      </c>
      <c r="BO28">
        <v>0.9</v>
      </c>
      <c r="BQ28">
        <v>1.06</v>
      </c>
      <c r="BR28">
        <v>1.03</v>
      </c>
      <c r="BT28">
        <v>1.01</v>
      </c>
      <c r="BV28">
        <v>0.95</v>
      </c>
      <c r="BX28">
        <v>0.95</v>
      </c>
      <c r="CB28">
        <v>0.94</v>
      </c>
      <c r="CF28">
        <v>0.96</v>
      </c>
      <c r="CJ28">
        <v>1.03</v>
      </c>
      <c r="CL28">
        <v>1</v>
      </c>
      <c r="CM28">
        <v>1.1000000000000001</v>
      </c>
      <c r="CN28">
        <v>1.25</v>
      </c>
      <c r="CO28">
        <v>0.97</v>
      </c>
      <c r="CQ28">
        <v>1.1200000000000001</v>
      </c>
      <c r="CV28">
        <v>1.27</v>
      </c>
      <c r="CX28">
        <v>0.97</v>
      </c>
      <c r="CZ28">
        <v>1.07</v>
      </c>
      <c r="DA28">
        <v>0.91</v>
      </c>
      <c r="DC28">
        <v>1.17</v>
      </c>
      <c r="DD28">
        <v>1.1200000000000001</v>
      </c>
      <c r="DE28">
        <v>0.91</v>
      </c>
      <c r="DF28">
        <v>0.93</v>
      </c>
      <c r="DJ28">
        <v>0.97</v>
      </c>
      <c r="DK28">
        <v>0.99</v>
      </c>
      <c r="DM28">
        <v>0.99</v>
      </c>
      <c r="DN28">
        <v>0.95</v>
      </c>
      <c r="DO28">
        <v>0.89</v>
      </c>
      <c r="DP28">
        <v>0.89</v>
      </c>
      <c r="DQ28">
        <v>0.99</v>
      </c>
      <c r="DU28">
        <v>0.99</v>
      </c>
      <c r="DW28">
        <v>1.24</v>
      </c>
      <c r="EA28">
        <v>1.03</v>
      </c>
      <c r="EB28">
        <v>0.71</v>
      </c>
    </row>
    <row r="30" spans="1:134" x14ac:dyDescent="0.3">
      <c r="A30" s="1" t="s">
        <v>21</v>
      </c>
      <c r="B30" t="str">
        <f>B$4</f>
        <v>Age (10 yrs)</v>
      </c>
      <c r="C30" t="str">
        <f t="shared" ref="C30:BL30" si="4">C$4</f>
        <v>Current Smoking</v>
      </c>
      <c r="D30" t="str">
        <f t="shared" si="4"/>
        <v>CHD</v>
      </c>
      <c r="E30" t="str">
        <f t="shared" si="4"/>
        <v>Age 65+</v>
      </c>
      <c r="F30" t="str">
        <f t="shared" si="4"/>
        <v>DM, if Age&lt;65</v>
      </c>
      <c r="G30" t="str">
        <f t="shared" si="4"/>
        <v>DM, if Age 65+</v>
      </c>
      <c r="H30" t="str">
        <f t="shared" si="4"/>
        <v>HTN Rx</v>
      </c>
      <c r="I30" t="str">
        <f t="shared" si="4"/>
        <v>SBP per 10 mmHg, if no HRx</v>
      </c>
      <c r="J30" t="str">
        <f t="shared" si="4"/>
        <v>SBP per 10 mmHg, if HRx</v>
      </c>
      <c r="K30" t="str">
        <f t="shared" si="4"/>
        <v>region_is_urban</v>
      </c>
      <c r="L30" t="str">
        <f t="shared" si="4"/>
        <v>sbp_mean</v>
      </c>
      <c r="M30" t="str">
        <f t="shared" si="4"/>
        <v>has_diabetes</v>
      </c>
      <c r="N30" t="str">
        <f t="shared" si="4"/>
        <v>household_size</v>
      </c>
      <c r="O30" t="str">
        <f t="shared" si="4"/>
        <v>has_health_cover</v>
      </c>
      <c r="P30" t="str">
        <f t="shared" si="4"/>
        <v>years_since_quitting_smoking</v>
      </c>
      <c r="Q30" t="str">
        <f t="shared" si="4"/>
        <v>has_copd</v>
      </c>
      <c r="R30" t="str">
        <f t="shared" si="4"/>
        <v>hypertension_diag</v>
      </c>
      <c r="S30" t="str">
        <f t="shared" si="4"/>
        <v>rheum_heart_dis_diag</v>
      </c>
      <c r="T30" t="str">
        <f t="shared" si="4"/>
        <v>tb_diag</v>
      </c>
      <c r="U30" t="str">
        <f t="shared" si="4"/>
        <v>cirrhosis_hep_diag</v>
      </c>
      <c r="V30" t="str">
        <f t="shared" si="4"/>
        <v>peptic_ulcer_diag</v>
      </c>
      <c r="W30" t="str">
        <f t="shared" si="4"/>
        <v>gall_diag</v>
      </c>
      <c r="X30" t="str">
        <f t="shared" si="4"/>
        <v>asthma_diag</v>
      </c>
      <c r="Y30" t="str">
        <f t="shared" si="4"/>
        <v>kidney_dis_diag</v>
      </c>
      <c r="Z30" t="str">
        <f t="shared" si="4"/>
        <v>fracture_diag</v>
      </c>
      <c r="AA30" t="str">
        <f t="shared" si="4"/>
        <v>rheum_arthritis_diag</v>
      </c>
      <c r="AB30" t="str">
        <f t="shared" si="4"/>
        <v>neurasthenia_diag</v>
      </c>
      <c r="AC30" t="str">
        <f t="shared" si="4"/>
        <v>head_injury_diag</v>
      </c>
      <c r="AD30" t="str">
        <f t="shared" si="4"/>
        <v>cancer_diag</v>
      </c>
      <c r="AE30" t="str">
        <f t="shared" si="4"/>
        <v>blood_transfusions</v>
      </c>
      <c r="AF30" t="str">
        <f t="shared" si="4"/>
        <v>children</v>
      </c>
      <c r="AG30" t="str">
        <f t="shared" si="4"/>
        <v>siblings</v>
      </c>
      <c r="AH30" t="str">
        <f t="shared" si="4"/>
        <v>mother_still_alive</v>
      </c>
      <c r="AI30" t="str">
        <f t="shared" si="4"/>
        <v>father_still_alive</v>
      </c>
      <c r="AJ30" t="str">
        <f t="shared" si="4"/>
        <v>mother_stroke</v>
      </c>
      <c r="AK30" t="str">
        <f t="shared" si="4"/>
        <v>mother_heart_attack</v>
      </c>
      <c r="AL30" t="str">
        <f t="shared" si="4"/>
        <v>mother_diabetes</v>
      </c>
      <c r="AM30" t="str">
        <f t="shared" si="4"/>
        <v>mother_cancer</v>
      </c>
      <c r="AN30" t="str">
        <f t="shared" si="4"/>
        <v>father_stroke</v>
      </c>
      <c r="AO30" t="str">
        <f t="shared" si="4"/>
        <v>father_diabetes</v>
      </c>
      <c r="AP30" t="str">
        <f t="shared" si="4"/>
        <v>father_heart_attack</v>
      </c>
      <c r="AQ30" t="str">
        <f t="shared" si="4"/>
        <v>father_cancer</v>
      </c>
      <c r="AR30" t="str">
        <f t="shared" si="4"/>
        <v>siblings_stroke</v>
      </c>
      <c r="AS30" t="str">
        <f t="shared" si="4"/>
        <v>siblings_diabetes</v>
      </c>
      <c r="AT30" t="str">
        <f t="shared" si="4"/>
        <v>siblings_heart_attack</v>
      </c>
      <c r="AU30" t="str">
        <f t="shared" si="4"/>
        <v>siblings_cancer</v>
      </c>
      <c r="AV30" t="str">
        <f t="shared" si="4"/>
        <v>children_stroke</v>
      </c>
      <c r="AW30" t="str">
        <f t="shared" si="4"/>
        <v>children_heart_attack</v>
      </c>
      <c r="AX30" t="str">
        <f t="shared" si="4"/>
        <v>children_diabetes</v>
      </c>
      <c r="AY30" t="str">
        <f t="shared" si="4"/>
        <v>children_cancer</v>
      </c>
      <c r="AZ30" t="str">
        <f t="shared" si="4"/>
        <v>met</v>
      </c>
      <c r="BA30" t="str">
        <f t="shared" si="4"/>
        <v>met_hours</v>
      </c>
      <c r="BB30" t="str">
        <f t="shared" si="4"/>
        <v>standing_height_cm</v>
      </c>
      <c r="BC30" t="str">
        <f t="shared" si="4"/>
        <v>sitting_height_cm</v>
      </c>
      <c r="BD30" t="str">
        <f t="shared" si="4"/>
        <v>waist_cm</v>
      </c>
      <c r="BE30" t="str">
        <f t="shared" si="4"/>
        <v>waist_hip_ratio_percent</v>
      </c>
      <c r="BF30" t="str">
        <f t="shared" si="4"/>
        <v>weight_kg</v>
      </c>
      <c r="BG30" t="str">
        <f t="shared" si="4"/>
        <v>bmi_calc</v>
      </c>
      <c r="BH30" t="str">
        <f t="shared" si="4"/>
        <v>fat_percent</v>
      </c>
      <c r="BI30" t="str">
        <f t="shared" si="4"/>
        <v>dbp_mean</v>
      </c>
      <c r="BJ30" t="str">
        <f t="shared" si="4"/>
        <v>heart_rate_mean_10s</v>
      </c>
      <c r="BK30" t="str">
        <f t="shared" si="4"/>
        <v>smoking_category_1</v>
      </c>
      <c r="BL30" t="str">
        <f t="shared" si="4"/>
        <v>smoking_category_2</v>
      </c>
      <c r="BM30" t="str">
        <f t="shared" ref="BM30:ED30" si="5">BM$4</f>
        <v>smoking_category_3</v>
      </c>
      <c r="BN30" t="str">
        <f t="shared" si="5"/>
        <v>smoking_category_4</v>
      </c>
      <c r="BO30" t="str">
        <f t="shared" si="5"/>
        <v>emph_bronc_diag</v>
      </c>
      <c r="BP30" t="str">
        <f t="shared" si="5"/>
        <v>psych_disorder_diag</v>
      </c>
      <c r="BQ30" t="str">
        <f t="shared" si="5"/>
        <v>highest_education_0</v>
      </c>
      <c r="BR30" t="str">
        <f t="shared" si="5"/>
        <v>highest_education_1</v>
      </c>
      <c r="BS30" t="str">
        <f t="shared" si="5"/>
        <v>highest_education_2</v>
      </c>
      <c r="BT30" t="str">
        <f t="shared" si="5"/>
        <v>highest_education_3</v>
      </c>
      <c r="BU30" t="str">
        <f t="shared" si="5"/>
        <v>highest_education_4</v>
      </c>
      <c r="BV30" t="str">
        <f t="shared" si="5"/>
        <v>highest_education_5</v>
      </c>
      <c r="BW30" t="str">
        <f t="shared" si="5"/>
        <v>occupation_0</v>
      </c>
      <c r="BX30" t="str">
        <f t="shared" si="5"/>
        <v>occupation_1</v>
      </c>
      <c r="BY30" t="str">
        <f t="shared" si="5"/>
        <v>occupation_2</v>
      </c>
      <c r="BZ30" t="str">
        <f t="shared" si="5"/>
        <v>occupation_3</v>
      </c>
      <c r="CA30" t="str">
        <f t="shared" si="5"/>
        <v>occupation_4</v>
      </c>
      <c r="CB30" t="str">
        <f t="shared" si="5"/>
        <v>occupation_5</v>
      </c>
      <c r="CC30" t="str">
        <f t="shared" si="5"/>
        <v>occupation_6</v>
      </c>
      <c r="CD30" t="str">
        <f t="shared" si="5"/>
        <v>occupation_7</v>
      </c>
      <c r="CE30" t="str">
        <f t="shared" si="5"/>
        <v>occupation_8</v>
      </c>
      <c r="CF30" t="str">
        <f t="shared" si="5"/>
        <v>occupation_9</v>
      </c>
      <c r="CG30" t="str">
        <f t="shared" si="5"/>
        <v>household_income_0</v>
      </c>
      <c r="CH30" t="str">
        <f t="shared" si="5"/>
        <v>household_income_1</v>
      </c>
      <c r="CI30" t="str">
        <f t="shared" si="5"/>
        <v>household_income_2</v>
      </c>
      <c r="CJ30" t="str">
        <f t="shared" si="5"/>
        <v>household_income_3</v>
      </c>
      <c r="CK30" t="str">
        <f t="shared" si="5"/>
        <v>household_income_4</v>
      </c>
      <c r="CL30" t="str">
        <f t="shared" si="5"/>
        <v>household_income_5</v>
      </c>
      <c r="CM30" t="str">
        <f t="shared" si="5"/>
        <v>alcohol_category_1</v>
      </c>
      <c r="CN30" t="str">
        <f t="shared" si="5"/>
        <v>alcohol_category_2</v>
      </c>
      <c r="CO30" t="str">
        <f t="shared" si="5"/>
        <v>alcohol_category_3</v>
      </c>
      <c r="CP30" t="str">
        <f t="shared" si="5"/>
        <v>alcohol_category_4</v>
      </c>
      <c r="CQ30" t="str">
        <f t="shared" si="5"/>
        <v>alcohol_category_5</v>
      </c>
      <c r="CR30" t="str">
        <f t="shared" si="5"/>
        <v>alcohol_category_6</v>
      </c>
      <c r="CS30" t="str">
        <f t="shared" si="5"/>
        <v>smoking_now_0</v>
      </c>
      <c r="CT30" t="str">
        <f t="shared" si="5"/>
        <v>smoking_now_1</v>
      </c>
      <c r="CU30" t="str">
        <f t="shared" si="5"/>
        <v>smoking_now_2</v>
      </c>
      <c r="CV30" t="str">
        <f t="shared" si="5"/>
        <v>smoking_now_3</v>
      </c>
      <c r="CW30" t="str">
        <f t="shared" si="5"/>
        <v>self_rated_health_0</v>
      </c>
      <c r="CX30" t="str">
        <f t="shared" si="5"/>
        <v>self_rated_health_1</v>
      </c>
      <c r="CY30" t="str">
        <f t="shared" si="5"/>
        <v>self_rated_health_2</v>
      </c>
      <c r="CZ30" t="str">
        <f t="shared" si="5"/>
        <v>self_rated_health_3</v>
      </c>
      <c r="DA30" t="str">
        <f t="shared" si="5"/>
        <v>comparative_health_0</v>
      </c>
      <c r="DB30" t="str">
        <f t="shared" si="5"/>
        <v>comparative_health_1</v>
      </c>
      <c r="DC30" t="str">
        <f t="shared" si="5"/>
        <v>comparative_health_2</v>
      </c>
      <c r="DD30" t="str">
        <f t="shared" si="5"/>
        <v>comparative_health_3</v>
      </c>
      <c r="DE30" t="str">
        <f t="shared" si="5"/>
        <v>diet_freq_rice_0</v>
      </c>
      <c r="DF30" t="str">
        <f t="shared" si="5"/>
        <v>diet_freq_rice_1</v>
      </c>
      <c r="DG30" t="str">
        <f t="shared" si="5"/>
        <v>diet_freq_rice_2</v>
      </c>
      <c r="DH30" t="str">
        <f t="shared" si="5"/>
        <v>diet_freq_rice_3</v>
      </c>
      <c r="DI30" t="str">
        <f t="shared" si="5"/>
        <v>diet_freq_rice_4</v>
      </c>
      <c r="DJ30" t="str">
        <f t="shared" si="5"/>
        <v>diet_freq_wheat_0</v>
      </c>
      <c r="DK30" t="str">
        <f t="shared" si="5"/>
        <v>diet_freq_wheat_1</v>
      </c>
      <c r="DL30" t="str">
        <f t="shared" si="5"/>
        <v>diet_freq_wheat_2</v>
      </c>
      <c r="DM30" t="str">
        <f t="shared" si="5"/>
        <v>diet_freq_wheat_3</v>
      </c>
      <c r="DN30" t="str">
        <f t="shared" si="5"/>
        <v>diet_freq_wheat_4</v>
      </c>
      <c r="DO30" t="str">
        <f t="shared" si="5"/>
        <v>diet_freq_other_staple_0</v>
      </c>
      <c r="DP30" t="str">
        <f t="shared" si="5"/>
        <v>diet_freq_other_staple_1</v>
      </c>
      <c r="DQ30" t="str">
        <f t="shared" si="5"/>
        <v>diet_freq_other_staple_2</v>
      </c>
      <c r="DR30" t="str">
        <f t="shared" si="5"/>
        <v>diet_freq_other_staple_3</v>
      </c>
      <c r="DS30" t="str">
        <f t="shared" si="5"/>
        <v>diet_freq_other_staple_4</v>
      </c>
      <c r="DT30" t="str">
        <f t="shared" si="5"/>
        <v>bowel_movement_freq_0</v>
      </c>
      <c r="DU30" t="str">
        <f t="shared" si="5"/>
        <v>bowel_movement_freq_1</v>
      </c>
      <c r="DV30" t="str">
        <f t="shared" si="5"/>
        <v>bowel_movement_freq_2</v>
      </c>
      <c r="DW30" t="str">
        <f t="shared" si="5"/>
        <v>bowel_movement_freq_3</v>
      </c>
      <c r="DX30" t="str">
        <f t="shared" si="5"/>
        <v>gum_bleed_freq_0</v>
      </c>
      <c r="DY30" t="str">
        <f t="shared" si="5"/>
        <v>gum_bleed_freq_1</v>
      </c>
      <c r="DZ30" t="str">
        <f t="shared" si="5"/>
        <v>gum_bleed_freq_2</v>
      </c>
      <c r="EA30" t="str">
        <f t="shared" si="5"/>
        <v>gum_bleed_freq_3</v>
      </c>
      <c r="EB30" t="str">
        <f t="shared" si="5"/>
        <v>missing_mother_history</v>
      </c>
      <c r="EC30" t="str">
        <f t="shared" si="5"/>
        <v>missing_father_history</v>
      </c>
      <c r="ED30" t="str">
        <f t="shared" si="5"/>
        <v>missing_siblings_history</v>
      </c>
    </row>
    <row r="31" spans="1:134" x14ac:dyDescent="0.3">
      <c r="A31" t="str">
        <f>Options!$C2</f>
        <v>2017 FSRP (Uncalibrated)</v>
      </c>
      <c r="B31">
        <v>2.41</v>
      </c>
      <c r="C31">
        <v>1.67</v>
      </c>
      <c r="D31">
        <v>0.97</v>
      </c>
      <c r="E31">
        <v>1.49</v>
      </c>
      <c r="F31">
        <v>2.92</v>
      </c>
      <c r="G31">
        <v>1.07</v>
      </c>
      <c r="H31">
        <v>1.1399999999999999</v>
      </c>
      <c r="I31">
        <v>1.1200000000000001</v>
      </c>
      <c r="J31">
        <v>1.19</v>
      </c>
    </row>
    <row r="32" spans="1:134" x14ac:dyDescent="0.3">
      <c r="A32" t="str">
        <f>Options!$C3</f>
        <v>FSRP Inputs (Recalibrated - Aggregate CKB Baseline)</v>
      </c>
      <c r="B32">
        <v>2.41</v>
      </c>
      <c r="C32">
        <v>1.67</v>
      </c>
      <c r="D32">
        <v>0.97</v>
      </c>
      <c r="E32">
        <v>1.49</v>
      </c>
      <c r="F32">
        <v>2.92</v>
      </c>
      <c r="G32">
        <v>1.07</v>
      </c>
      <c r="H32">
        <v>1.1399999999999999</v>
      </c>
      <c r="I32">
        <v>1.1200000000000001</v>
      </c>
      <c r="J32">
        <v>1.19</v>
      </c>
    </row>
    <row r="33" spans="1:134" x14ac:dyDescent="0.3">
      <c r="A33" t="str">
        <f>Options!$C4</f>
        <v>FSRP Inputs (Recalibrated and Refitted - Aggregate CKB Baseline)</v>
      </c>
      <c r="B33">
        <v>2.04</v>
      </c>
      <c r="C33">
        <v>1.23</v>
      </c>
      <c r="D33">
        <v>1.87</v>
      </c>
      <c r="E33">
        <v>0.84</v>
      </c>
      <c r="F33">
        <v>1.76</v>
      </c>
      <c r="G33">
        <v>1.44</v>
      </c>
      <c r="H33">
        <v>1.58</v>
      </c>
      <c r="I33">
        <v>1.1000000000000001</v>
      </c>
      <c r="J33">
        <v>1.04</v>
      </c>
    </row>
    <row r="34" spans="1:134" x14ac:dyDescent="0.3">
      <c r="A34" t="str">
        <f>Options!$C5</f>
        <v>FSRP Inputs (Recalibrated - Area-specific CKB Baselines)</v>
      </c>
      <c r="B34">
        <v>2.41</v>
      </c>
      <c r="C34">
        <v>1.67</v>
      </c>
      <c r="D34">
        <v>0.97</v>
      </c>
      <c r="E34">
        <v>1.49</v>
      </c>
      <c r="F34">
        <v>2.92</v>
      </c>
      <c r="G34">
        <v>1.07</v>
      </c>
      <c r="H34">
        <v>1.1399999999999999</v>
      </c>
      <c r="I34">
        <v>1.1200000000000001</v>
      </c>
      <c r="J34">
        <v>1.19</v>
      </c>
    </row>
    <row r="35" spans="1:134" x14ac:dyDescent="0.3">
      <c r="A35" t="str">
        <f>Options!$C6</f>
        <v>FSRP Inputs (Recalibrated and Refitted - Area-specific CKB Baselines)</v>
      </c>
      <c r="B35">
        <v>2.06</v>
      </c>
      <c r="C35">
        <v>1.1299999999999999</v>
      </c>
      <c r="D35">
        <v>1.32</v>
      </c>
      <c r="E35">
        <v>0.74</v>
      </c>
      <c r="F35">
        <v>1.6</v>
      </c>
      <c r="G35">
        <v>1.3</v>
      </c>
      <c r="H35">
        <v>1.74</v>
      </c>
      <c r="I35">
        <v>1.1399999999999999</v>
      </c>
      <c r="J35">
        <v>1.07</v>
      </c>
    </row>
    <row r="36" spans="1:134" x14ac:dyDescent="0.3">
      <c r="A36" t="str">
        <f>Options!$C7</f>
        <v>Expanded Model with CKB Inputs</v>
      </c>
      <c r="B36">
        <v>1.89</v>
      </c>
      <c r="D36">
        <v>1.1499999999999999</v>
      </c>
      <c r="E36">
        <v>0.82</v>
      </c>
      <c r="F36">
        <v>1.21</v>
      </c>
      <c r="H36">
        <v>1.38</v>
      </c>
      <c r="I36">
        <v>1.05</v>
      </c>
      <c r="K36">
        <v>1</v>
      </c>
      <c r="L36">
        <v>1.03</v>
      </c>
      <c r="M36">
        <v>1.26</v>
      </c>
      <c r="N36">
        <v>1.01</v>
      </c>
      <c r="O36">
        <v>1.28</v>
      </c>
      <c r="Q36">
        <v>0.99</v>
      </c>
      <c r="R36">
        <v>1.19</v>
      </c>
      <c r="S36">
        <v>1.34</v>
      </c>
      <c r="T36">
        <v>1</v>
      </c>
      <c r="W36">
        <v>1.1100000000000001</v>
      </c>
      <c r="Y36">
        <v>1.07</v>
      </c>
      <c r="Z36">
        <v>1.05</v>
      </c>
      <c r="AA36">
        <v>1.04</v>
      </c>
      <c r="AB36">
        <v>1.1299999999999999</v>
      </c>
      <c r="AC36">
        <v>1.19</v>
      </c>
      <c r="AD36">
        <v>1.17</v>
      </c>
      <c r="AF36">
        <v>1</v>
      </c>
      <c r="AG36">
        <v>1.01</v>
      </c>
      <c r="AH36">
        <v>1.1000000000000001</v>
      </c>
      <c r="AI36">
        <v>1.1000000000000001</v>
      </c>
      <c r="AJ36">
        <v>1.1200000000000001</v>
      </c>
      <c r="AL36">
        <v>1.01</v>
      </c>
      <c r="AN36">
        <v>1.1200000000000001</v>
      </c>
      <c r="AQ36">
        <v>0.95</v>
      </c>
      <c r="AR36">
        <v>1.08</v>
      </c>
      <c r="AS36">
        <v>1</v>
      </c>
      <c r="AV36">
        <v>1.17</v>
      </c>
      <c r="AX36">
        <v>1.1399999999999999</v>
      </c>
      <c r="AZ36">
        <v>1</v>
      </c>
      <c r="BB36">
        <v>0.99</v>
      </c>
      <c r="BC36">
        <v>1</v>
      </c>
      <c r="BD36">
        <v>1.01</v>
      </c>
      <c r="BI36">
        <v>1.01</v>
      </c>
      <c r="BJ36">
        <v>0.95</v>
      </c>
      <c r="BK36">
        <v>0.96</v>
      </c>
      <c r="BM36">
        <v>0.98</v>
      </c>
      <c r="BN36">
        <v>0.92</v>
      </c>
      <c r="BQ36">
        <v>1.04</v>
      </c>
      <c r="BR36">
        <v>1.04</v>
      </c>
      <c r="BT36">
        <v>1.01</v>
      </c>
      <c r="BU36">
        <v>0.98</v>
      </c>
      <c r="BV36">
        <v>0.96</v>
      </c>
      <c r="BX36">
        <v>0.85</v>
      </c>
      <c r="CA36">
        <v>1.1100000000000001</v>
      </c>
      <c r="CB36">
        <v>1.06</v>
      </c>
      <c r="CC36">
        <v>0.95</v>
      </c>
      <c r="CF36">
        <v>1.06</v>
      </c>
      <c r="CI36">
        <v>1.02</v>
      </c>
      <c r="CJ36">
        <v>1.03</v>
      </c>
      <c r="CK36">
        <v>0.98</v>
      </c>
      <c r="CL36">
        <v>0.98</v>
      </c>
      <c r="CM36">
        <v>1.03</v>
      </c>
      <c r="CP36">
        <v>1.05</v>
      </c>
      <c r="CU36">
        <v>1.62</v>
      </c>
      <c r="CV36">
        <v>1.22</v>
      </c>
      <c r="CX36">
        <v>0.92</v>
      </c>
      <c r="CZ36">
        <v>1.06</v>
      </c>
      <c r="DA36">
        <v>0.92</v>
      </c>
      <c r="DC36">
        <v>1.18</v>
      </c>
      <c r="DD36">
        <v>1.07</v>
      </c>
      <c r="DE36">
        <v>0.95</v>
      </c>
      <c r="DF36">
        <v>0.94</v>
      </c>
      <c r="DG36">
        <v>0.96</v>
      </c>
      <c r="DJ36">
        <v>0.95</v>
      </c>
      <c r="DK36">
        <v>0.99</v>
      </c>
      <c r="DM36">
        <v>0.98</v>
      </c>
      <c r="DN36">
        <v>1.01</v>
      </c>
      <c r="DO36">
        <v>0.88</v>
      </c>
      <c r="DP36">
        <v>0.92</v>
      </c>
      <c r="DQ36">
        <v>1</v>
      </c>
      <c r="DR36">
        <v>1</v>
      </c>
      <c r="DW36">
        <v>1.07</v>
      </c>
      <c r="DY36">
        <v>0.94</v>
      </c>
      <c r="EA36">
        <v>1.02</v>
      </c>
    </row>
    <row r="37" spans="1:134" s="20" customFormat="1" ht="15" thickBot="1" x14ac:dyDescent="0.35"/>
    <row r="38" spans="1:134" ht="15" thickTop="1" x14ac:dyDescent="0.3"/>
    <row r="39" spans="1:134" x14ac:dyDescent="0.3">
      <c r="A39" s="18" t="s">
        <v>38</v>
      </c>
    </row>
    <row r="40" spans="1:134" x14ac:dyDescent="0.3">
      <c r="A40" s="1" t="s">
        <v>20</v>
      </c>
      <c r="B40" t="str">
        <f>B$4</f>
        <v>Age (10 yrs)</v>
      </c>
      <c r="C40" t="str">
        <f t="shared" ref="C40:BL40" si="6">C$4</f>
        <v>Current Smoking</v>
      </c>
      <c r="D40" t="str">
        <f t="shared" si="6"/>
        <v>CHD</v>
      </c>
      <c r="E40" t="str">
        <f t="shared" si="6"/>
        <v>Age 65+</v>
      </c>
      <c r="F40" t="str">
        <f t="shared" si="6"/>
        <v>DM, if Age&lt;65</v>
      </c>
      <c r="G40" t="str">
        <f t="shared" si="6"/>
        <v>DM, if Age 65+</v>
      </c>
      <c r="H40" t="str">
        <f t="shared" si="6"/>
        <v>HTN Rx</v>
      </c>
      <c r="I40" t="str">
        <f t="shared" si="6"/>
        <v>SBP per 10 mmHg, if no HRx</v>
      </c>
      <c r="J40" t="str">
        <f t="shared" si="6"/>
        <v>SBP per 10 mmHg, if HRx</v>
      </c>
      <c r="K40" t="str">
        <f t="shared" si="6"/>
        <v>region_is_urban</v>
      </c>
      <c r="L40" t="str">
        <f t="shared" si="6"/>
        <v>sbp_mean</v>
      </c>
      <c r="M40" t="str">
        <f t="shared" si="6"/>
        <v>has_diabetes</v>
      </c>
      <c r="N40" t="str">
        <f t="shared" si="6"/>
        <v>household_size</v>
      </c>
      <c r="O40" t="str">
        <f t="shared" si="6"/>
        <v>has_health_cover</v>
      </c>
      <c r="P40" t="str">
        <f t="shared" si="6"/>
        <v>years_since_quitting_smoking</v>
      </c>
      <c r="Q40" t="str">
        <f t="shared" si="6"/>
        <v>has_copd</v>
      </c>
      <c r="R40" t="str">
        <f t="shared" si="6"/>
        <v>hypertension_diag</v>
      </c>
      <c r="S40" t="str">
        <f t="shared" si="6"/>
        <v>rheum_heart_dis_diag</v>
      </c>
      <c r="T40" t="str">
        <f t="shared" si="6"/>
        <v>tb_diag</v>
      </c>
      <c r="U40" t="str">
        <f t="shared" si="6"/>
        <v>cirrhosis_hep_diag</v>
      </c>
      <c r="V40" t="str">
        <f t="shared" si="6"/>
        <v>peptic_ulcer_diag</v>
      </c>
      <c r="W40" t="str">
        <f t="shared" si="6"/>
        <v>gall_diag</v>
      </c>
      <c r="X40" t="str">
        <f t="shared" si="6"/>
        <v>asthma_diag</v>
      </c>
      <c r="Y40" t="str">
        <f t="shared" si="6"/>
        <v>kidney_dis_diag</v>
      </c>
      <c r="Z40" t="str">
        <f t="shared" si="6"/>
        <v>fracture_diag</v>
      </c>
      <c r="AA40" t="str">
        <f t="shared" si="6"/>
        <v>rheum_arthritis_diag</v>
      </c>
      <c r="AB40" t="str">
        <f t="shared" si="6"/>
        <v>neurasthenia_diag</v>
      </c>
      <c r="AC40" t="str">
        <f t="shared" si="6"/>
        <v>head_injury_diag</v>
      </c>
      <c r="AD40" t="str">
        <f t="shared" si="6"/>
        <v>cancer_diag</v>
      </c>
      <c r="AE40" t="str">
        <f t="shared" si="6"/>
        <v>blood_transfusions</v>
      </c>
      <c r="AF40" t="str">
        <f t="shared" si="6"/>
        <v>children</v>
      </c>
      <c r="AG40" t="str">
        <f t="shared" si="6"/>
        <v>siblings</v>
      </c>
      <c r="AH40" t="str">
        <f t="shared" si="6"/>
        <v>mother_still_alive</v>
      </c>
      <c r="AI40" t="str">
        <f t="shared" si="6"/>
        <v>father_still_alive</v>
      </c>
      <c r="AJ40" t="str">
        <f t="shared" si="6"/>
        <v>mother_stroke</v>
      </c>
      <c r="AK40" t="str">
        <f t="shared" si="6"/>
        <v>mother_heart_attack</v>
      </c>
      <c r="AL40" t="str">
        <f t="shared" si="6"/>
        <v>mother_diabetes</v>
      </c>
      <c r="AM40" t="str">
        <f t="shared" si="6"/>
        <v>mother_cancer</v>
      </c>
      <c r="AN40" t="str">
        <f t="shared" si="6"/>
        <v>father_stroke</v>
      </c>
      <c r="AO40" t="str">
        <f t="shared" si="6"/>
        <v>father_diabetes</v>
      </c>
      <c r="AP40" t="str">
        <f t="shared" si="6"/>
        <v>father_heart_attack</v>
      </c>
      <c r="AQ40" t="str">
        <f t="shared" si="6"/>
        <v>father_cancer</v>
      </c>
      <c r="AR40" t="str">
        <f t="shared" si="6"/>
        <v>siblings_stroke</v>
      </c>
      <c r="AS40" t="str">
        <f t="shared" si="6"/>
        <v>siblings_diabetes</v>
      </c>
      <c r="AT40" t="str">
        <f t="shared" si="6"/>
        <v>siblings_heart_attack</v>
      </c>
      <c r="AU40" t="str">
        <f t="shared" si="6"/>
        <v>siblings_cancer</v>
      </c>
      <c r="AV40" t="str">
        <f t="shared" si="6"/>
        <v>children_stroke</v>
      </c>
      <c r="AW40" t="str">
        <f t="shared" si="6"/>
        <v>children_heart_attack</v>
      </c>
      <c r="AX40" t="str">
        <f t="shared" si="6"/>
        <v>children_diabetes</v>
      </c>
      <c r="AY40" t="str">
        <f t="shared" si="6"/>
        <v>children_cancer</v>
      </c>
      <c r="AZ40" t="str">
        <f t="shared" si="6"/>
        <v>met</v>
      </c>
      <c r="BA40" t="str">
        <f t="shared" si="6"/>
        <v>met_hours</v>
      </c>
      <c r="BB40" t="str">
        <f t="shared" si="6"/>
        <v>standing_height_cm</v>
      </c>
      <c r="BC40" t="str">
        <f t="shared" si="6"/>
        <v>sitting_height_cm</v>
      </c>
      <c r="BD40" t="str">
        <f t="shared" si="6"/>
        <v>waist_cm</v>
      </c>
      <c r="BE40" t="str">
        <f t="shared" si="6"/>
        <v>waist_hip_ratio_percent</v>
      </c>
      <c r="BF40" t="str">
        <f t="shared" si="6"/>
        <v>weight_kg</v>
      </c>
      <c r="BG40" t="str">
        <f t="shared" si="6"/>
        <v>bmi_calc</v>
      </c>
      <c r="BH40" t="str">
        <f t="shared" si="6"/>
        <v>fat_percent</v>
      </c>
      <c r="BI40" t="str">
        <f t="shared" si="6"/>
        <v>dbp_mean</v>
      </c>
      <c r="BJ40" t="str">
        <f t="shared" si="6"/>
        <v>heart_rate_mean_10s</v>
      </c>
      <c r="BK40" t="str">
        <f t="shared" si="6"/>
        <v>smoking_category_1</v>
      </c>
      <c r="BL40" t="str">
        <f t="shared" si="6"/>
        <v>smoking_category_2</v>
      </c>
      <c r="BM40" t="str">
        <f t="shared" ref="BM40:ED40" si="7">BM$4</f>
        <v>smoking_category_3</v>
      </c>
      <c r="BN40" t="str">
        <f t="shared" si="7"/>
        <v>smoking_category_4</v>
      </c>
      <c r="BO40" t="str">
        <f t="shared" si="7"/>
        <v>emph_bronc_diag</v>
      </c>
      <c r="BP40" t="str">
        <f t="shared" si="7"/>
        <v>psych_disorder_diag</v>
      </c>
      <c r="BQ40" t="str">
        <f t="shared" si="7"/>
        <v>highest_education_0</v>
      </c>
      <c r="BR40" t="str">
        <f t="shared" si="7"/>
        <v>highest_education_1</v>
      </c>
      <c r="BS40" t="str">
        <f t="shared" si="7"/>
        <v>highest_education_2</v>
      </c>
      <c r="BT40" t="str">
        <f t="shared" si="7"/>
        <v>highest_education_3</v>
      </c>
      <c r="BU40" t="str">
        <f t="shared" si="7"/>
        <v>highest_education_4</v>
      </c>
      <c r="BV40" t="str">
        <f t="shared" si="7"/>
        <v>highest_education_5</v>
      </c>
      <c r="BW40" t="str">
        <f t="shared" si="7"/>
        <v>occupation_0</v>
      </c>
      <c r="BX40" t="str">
        <f t="shared" si="7"/>
        <v>occupation_1</v>
      </c>
      <c r="BY40" t="str">
        <f t="shared" si="7"/>
        <v>occupation_2</v>
      </c>
      <c r="BZ40" t="str">
        <f t="shared" si="7"/>
        <v>occupation_3</v>
      </c>
      <c r="CA40" t="str">
        <f t="shared" si="7"/>
        <v>occupation_4</v>
      </c>
      <c r="CB40" t="str">
        <f t="shared" si="7"/>
        <v>occupation_5</v>
      </c>
      <c r="CC40" t="str">
        <f t="shared" si="7"/>
        <v>occupation_6</v>
      </c>
      <c r="CD40" t="str">
        <f t="shared" si="7"/>
        <v>occupation_7</v>
      </c>
      <c r="CE40" t="str">
        <f t="shared" si="7"/>
        <v>occupation_8</v>
      </c>
      <c r="CF40" t="str">
        <f t="shared" si="7"/>
        <v>occupation_9</v>
      </c>
      <c r="CG40" t="str">
        <f t="shared" si="7"/>
        <v>household_income_0</v>
      </c>
      <c r="CH40" t="str">
        <f t="shared" si="7"/>
        <v>household_income_1</v>
      </c>
      <c r="CI40" t="str">
        <f t="shared" si="7"/>
        <v>household_income_2</v>
      </c>
      <c r="CJ40" t="str">
        <f t="shared" si="7"/>
        <v>household_income_3</v>
      </c>
      <c r="CK40" t="str">
        <f t="shared" si="7"/>
        <v>household_income_4</v>
      </c>
      <c r="CL40" t="str">
        <f t="shared" si="7"/>
        <v>household_income_5</v>
      </c>
      <c r="CM40" t="str">
        <f t="shared" si="7"/>
        <v>alcohol_category_1</v>
      </c>
      <c r="CN40" t="str">
        <f t="shared" si="7"/>
        <v>alcohol_category_2</v>
      </c>
      <c r="CO40" t="str">
        <f t="shared" si="7"/>
        <v>alcohol_category_3</v>
      </c>
      <c r="CP40" t="str">
        <f t="shared" si="7"/>
        <v>alcohol_category_4</v>
      </c>
      <c r="CQ40" t="str">
        <f t="shared" si="7"/>
        <v>alcohol_category_5</v>
      </c>
      <c r="CR40" t="str">
        <f t="shared" si="7"/>
        <v>alcohol_category_6</v>
      </c>
      <c r="CS40" t="str">
        <f t="shared" si="7"/>
        <v>smoking_now_0</v>
      </c>
      <c r="CT40" t="str">
        <f t="shared" si="7"/>
        <v>smoking_now_1</v>
      </c>
      <c r="CU40" t="str">
        <f t="shared" si="7"/>
        <v>smoking_now_2</v>
      </c>
      <c r="CV40" t="str">
        <f t="shared" si="7"/>
        <v>smoking_now_3</v>
      </c>
      <c r="CW40" t="str">
        <f t="shared" si="7"/>
        <v>self_rated_health_0</v>
      </c>
      <c r="CX40" t="str">
        <f t="shared" si="7"/>
        <v>self_rated_health_1</v>
      </c>
      <c r="CY40" t="str">
        <f t="shared" si="7"/>
        <v>self_rated_health_2</v>
      </c>
      <c r="CZ40" t="str">
        <f t="shared" si="7"/>
        <v>self_rated_health_3</v>
      </c>
      <c r="DA40" t="str">
        <f t="shared" si="7"/>
        <v>comparative_health_0</v>
      </c>
      <c r="DB40" t="str">
        <f t="shared" si="7"/>
        <v>comparative_health_1</v>
      </c>
      <c r="DC40" t="str">
        <f t="shared" si="7"/>
        <v>comparative_health_2</v>
      </c>
      <c r="DD40" t="str">
        <f t="shared" si="7"/>
        <v>comparative_health_3</v>
      </c>
      <c r="DE40" t="str">
        <f t="shared" si="7"/>
        <v>diet_freq_rice_0</v>
      </c>
      <c r="DF40" t="str">
        <f t="shared" si="7"/>
        <v>diet_freq_rice_1</v>
      </c>
      <c r="DG40" t="str">
        <f t="shared" si="7"/>
        <v>diet_freq_rice_2</v>
      </c>
      <c r="DH40" t="str">
        <f t="shared" si="7"/>
        <v>diet_freq_rice_3</v>
      </c>
      <c r="DI40" t="str">
        <f t="shared" si="7"/>
        <v>diet_freq_rice_4</v>
      </c>
      <c r="DJ40" t="str">
        <f t="shared" si="7"/>
        <v>diet_freq_wheat_0</v>
      </c>
      <c r="DK40" t="str">
        <f t="shared" si="7"/>
        <v>diet_freq_wheat_1</v>
      </c>
      <c r="DL40" t="str">
        <f t="shared" si="7"/>
        <v>diet_freq_wheat_2</v>
      </c>
      <c r="DM40" t="str">
        <f t="shared" si="7"/>
        <v>diet_freq_wheat_3</v>
      </c>
      <c r="DN40" t="str">
        <f t="shared" si="7"/>
        <v>diet_freq_wheat_4</v>
      </c>
      <c r="DO40" t="str">
        <f t="shared" si="7"/>
        <v>diet_freq_other_staple_0</v>
      </c>
      <c r="DP40" t="str">
        <f t="shared" si="7"/>
        <v>diet_freq_other_staple_1</v>
      </c>
      <c r="DQ40" t="str">
        <f t="shared" si="7"/>
        <v>diet_freq_other_staple_2</v>
      </c>
      <c r="DR40" t="str">
        <f t="shared" si="7"/>
        <v>diet_freq_other_staple_3</v>
      </c>
      <c r="DS40" t="str">
        <f t="shared" si="7"/>
        <v>diet_freq_other_staple_4</v>
      </c>
      <c r="DT40" t="str">
        <f t="shared" si="7"/>
        <v>bowel_movement_freq_0</v>
      </c>
      <c r="DU40" t="str">
        <f t="shared" si="7"/>
        <v>bowel_movement_freq_1</v>
      </c>
      <c r="DV40" t="str">
        <f t="shared" si="7"/>
        <v>bowel_movement_freq_2</v>
      </c>
      <c r="DW40" t="str">
        <f t="shared" si="7"/>
        <v>bowel_movement_freq_3</v>
      </c>
      <c r="DX40" t="str">
        <f t="shared" si="7"/>
        <v>gum_bleed_freq_0</v>
      </c>
      <c r="DY40" t="str">
        <f t="shared" si="7"/>
        <v>gum_bleed_freq_1</v>
      </c>
      <c r="DZ40" t="str">
        <f t="shared" si="7"/>
        <v>gum_bleed_freq_2</v>
      </c>
      <c r="EA40" t="str">
        <f t="shared" si="7"/>
        <v>gum_bleed_freq_3</v>
      </c>
      <c r="EB40" t="str">
        <f t="shared" si="7"/>
        <v>missing_mother_history</v>
      </c>
      <c r="EC40" t="str">
        <f t="shared" si="7"/>
        <v>missing_father_history</v>
      </c>
      <c r="ED40" t="str">
        <f t="shared" si="7"/>
        <v>missing_siblings_history</v>
      </c>
    </row>
    <row r="41" spans="1:134" x14ac:dyDescent="0.3">
      <c r="A41" t="str">
        <f>Options!$C2</f>
        <v>2017 FSRP (Uncalibrated)</v>
      </c>
      <c r="B41">
        <v>1.64</v>
      </c>
      <c r="C41">
        <v>1.6</v>
      </c>
      <c r="D41">
        <v>1.57</v>
      </c>
      <c r="E41">
        <v>1.58</v>
      </c>
      <c r="F41">
        <v>3.87</v>
      </c>
      <c r="G41">
        <v>1.41</v>
      </c>
      <c r="H41">
        <v>2.2799999999999998</v>
      </c>
      <c r="I41">
        <v>1.31</v>
      </c>
      <c r="J41">
        <v>1.1000000000000001</v>
      </c>
    </row>
    <row r="42" spans="1:134" x14ac:dyDescent="0.3">
      <c r="A42" t="str">
        <f>Options!$C3</f>
        <v>FSRP Inputs (Recalibrated - Aggregate CKB Baseline)</v>
      </c>
      <c r="B42">
        <v>1.64</v>
      </c>
      <c r="C42">
        <v>1.6</v>
      </c>
      <c r="D42">
        <v>1.57</v>
      </c>
      <c r="E42">
        <v>1.58</v>
      </c>
      <c r="F42">
        <v>3.87</v>
      </c>
      <c r="G42">
        <v>1.41</v>
      </c>
      <c r="H42">
        <v>2.2799999999999998</v>
      </c>
      <c r="I42">
        <v>1.31</v>
      </c>
      <c r="J42">
        <v>1.1000000000000001</v>
      </c>
    </row>
    <row r="43" spans="1:134" x14ac:dyDescent="0.3">
      <c r="A43" t="str">
        <f>Options!$C4</f>
        <v>FSRP Inputs (Recalibrated and Refitted - Aggregate CKB Baseline)</v>
      </c>
      <c r="B43">
        <v>1.83</v>
      </c>
      <c r="C43">
        <v>1.27</v>
      </c>
      <c r="D43">
        <v>1.08</v>
      </c>
      <c r="E43">
        <v>1.06</v>
      </c>
      <c r="F43">
        <v>1.27</v>
      </c>
      <c r="G43">
        <v>0.96</v>
      </c>
      <c r="H43">
        <v>1.71</v>
      </c>
      <c r="I43">
        <v>1.31</v>
      </c>
      <c r="J43">
        <v>1.18</v>
      </c>
    </row>
    <row r="44" spans="1:134" x14ac:dyDescent="0.3">
      <c r="A44" t="str">
        <f>Options!$C5</f>
        <v>FSRP Inputs (Recalibrated - Area-specific CKB Baselines)</v>
      </c>
      <c r="B44">
        <v>1.64</v>
      </c>
      <c r="C44">
        <v>1.6</v>
      </c>
      <c r="D44">
        <v>1.57</v>
      </c>
      <c r="E44">
        <v>1.58</v>
      </c>
      <c r="F44">
        <v>3.87</v>
      </c>
      <c r="G44">
        <v>1.41</v>
      </c>
      <c r="H44">
        <v>2.2799999999999998</v>
      </c>
      <c r="I44">
        <v>1.31</v>
      </c>
      <c r="J44">
        <v>1.1000000000000001</v>
      </c>
    </row>
    <row r="45" spans="1:134" x14ac:dyDescent="0.3">
      <c r="A45" t="str">
        <f>Options!$C6</f>
        <v>FSRP Inputs (Recalibrated and Refitted - Area-specific CKB Baselines)</v>
      </c>
      <c r="B45">
        <v>1.78</v>
      </c>
      <c r="C45">
        <v>1.1299999999999999</v>
      </c>
      <c r="D45">
        <v>1.01</v>
      </c>
      <c r="E45">
        <v>1.06</v>
      </c>
      <c r="F45">
        <v>1.44</v>
      </c>
      <c r="G45">
        <v>1.1100000000000001</v>
      </c>
      <c r="H45">
        <v>2.08</v>
      </c>
      <c r="I45">
        <v>1.32</v>
      </c>
      <c r="J45">
        <v>1.17</v>
      </c>
    </row>
    <row r="46" spans="1:134" x14ac:dyDescent="0.3">
      <c r="A46" t="str">
        <f>Options!$C7</f>
        <v>Expanded Model with CKB Inputs</v>
      </c>
      <c r="B46">
        <v>1.54</v>
      </c>
      <c r="E46">
        <v>1.1100000000000001</v>
      </c>
      <c r="H46">
        <v>1.86</v>
      </c>
      <c r="I46">
        <v>1.1200000000000001</v>
      </c>
      <c r="K46">
        <v>1</v>
      </c>
      <c r="L46">
        <v>1.05</v>
      </c>
      <c r="M46">
        <v>1.31</v>
      </c>
      <c r="O46">
        <v>1</v>
      </c>
      <c r="R46">
        <v>1.2</v>
      </c>
      <c r="AE46">
        <v>1.03</v>
      </c>
      <c r="AH46">
        <v>1.18</v>
      </c>
      <c r="AI46">
        <v>1.1200000000000001</v>
      </c>
      <c r="AJ46">
        <v>1.17</v>
      </c>
      <c r="AM46">
        <v>0.85</v>
      </c>
      <c r="AQ46">
        <v>0.8</v>
      </c>
      <c r="AZ46">
        <v>1</v>
      </c>
      <c r="BA46">
        <v>0.99</v>
      </c>
      <c r="BB46">
        <v>0.99</v>
      </c>
      <c r="BC46">
        <v>0.97</v>
      </c>
      <c r="BE46">
        <v>1.02</v>
      </c>
      <c r="BH46">
        <v>0.97</v>
      </c>
      <c r="BI46">
        <v>1.03</v>
      </c>
      <c r="BJ46">
        <v>1</v>
      </c>
      <c r="BN46">
        <v>1.1499999999999999</v>
      </c>
      <c r="BW46">
        <v>1.1599999999999999</v>
      </c>
      <c r="BX46">
        <v>1.1499999999999999</v>
      </c>
      <c r="CC46">
        <v>1.36</v>
      </c>
      <c r="CG46">
        <v>1.18</v>
      </c>
      <c r="CJ46">
        <v>1</v>
      </c>
      <c r="CK46">
        <v>0.93</v>
      </c>
      <c r="CL46">
        <v>0.86</v>
      </c>
      <c r="CM46">
        <v>1.0900000000000001</v>
      </c>
      <c r="CN46">
        <v>1.22</v>
      </c>
      <c r="CW46">
        <v>0.93</v>
      </c>
      <c r="CY46">
        <v>1.01</v>
      </c>
      <c r="CZ46">
        <v>1.06</v>
      </c>
      <c r="DC46">
        <v>1.22</v>
      </c>
      <c r="DH46">
        <v>1.1499999999999999</v>
      </c>
      <c r="DI46">
        <v>1.1299999999999999</v>
      </c>
      <c r="DJ46">
        <v>0.99</v>
      </c>
      <c r="DR46">
        <v>0.92</v>
      </c>
      <c r="EA46">
        <v>1.1499999999999999</v>
      </c>
    </row>
    <row r="48" spans="1:134" x14ac:dyDescent="0.3">
      <c r="A48" s="1" t="s">
        <v>21</v>
      </c>
      <c r="B48" t="str">
        <f>B$4</f>
        <v>Age (10 yrs)</v>
      </c>
      <c r="C48" t="str">
        <f t="shared" ref="C48:BL48" si="8">C$4</f>
        <v>Current Smoking</v>
      </c>
      <c r="D48" t="str">
        <f t="shared" si="8"/>
        <v>CHD</v>
      </c>
      <c r="E48" t="str">
        <f t="shared" si="8"/>
        <v>Age 65+</v>
      </c>
      <c r="F48" t="str">
        <f t="shared" si="8"/>
        <v>DM, if Age&lt;65</v>
      </c>
      <c r="G48" t="str">
        <f t="shared" si="8"/>
        <v>DM, if Age 65+</v>
      </c>
      <c r="H48" t="str">
        <f t="shared" si="8"/>
        <v>HTN Rx</v>
      </c>
      <c r="I48" t="str">
        <f t="shared" si="8"/>
        <v>SBP per 10 mmHg, if no HRx</v>
      </c>
      <c r="J48" t="str">
        <f t="shared" si="8"/>
        <v>SBP per 10 mmHg, if HRx</v>
      </c>
      <c r="K48" t="str">
        <f t="shared" si="8"/>
        <v>region_is_urban</v>
      </c>
      <c r="L48" t="str">
        <f t="shared" si="8"/>
        <v>sbp_mean</v>
      </c>
      <c r="M48" t="str">
        <f t="shared" si="8"/>
        <v>has_diabetes</v>
      </c>
      <c r="N48" t="str">
        <f t="shared" si="8"/>
        <v>household_size</v>
      </c>
      <c r="O48" t="str">
        <f t="shared" si="8"/>
        <v>has_health_cover</v>
      </c>
      <c r="P48" t="str">
        <f t="shared" si="8"/>
        <v>years_since_quitting_smoking</v>
      </c>
      <c r="Q48" t="str">
        <f t="shared" si="8"/>
        <v>has_copd</v>
      </c>
      <c r="R48" t="str">
        <f t="shared" si="8"/>
        <v>hypertension_diag</v>
      </c>
      <c r="S48" t="str">
        <f t="shared" si="8"/>
        <v>rheum_heart_dis_diag</v>
      </c>
      <c r="T48" t="str">
        <f t="shared" si="8"/>
        <v>tb_diag</v>
      </c>
      <c r="U48" t="str">
        <f t="shared" si="8"/>
        <v>cirrhosis_hep_diag</v>
      </c>
      <c r="V48" t="str">
        <f t="shared" si="8"/>
        <v>peptic_ulcer_diag</v>
      </c>
      <c r="W48" t="str">
        <f t="shared" si="8"/>
        <v>gall_diag</v>
      </c>
      <c r="X48" t="str">
        <f t="shared" si="8"/>
        <v>asthma_diag</v>
      </c>
      <c r="Y48" t="str">
        <f t="shared" si="8"/>
        <v>kidney_dis_diag</v>
      </c>
      <c r="Z48" t="str">
        <f t="shared" si="8"/>
        <v>fracture_diag</v>
      </c>
      <c r="AA48" t="str">
        <f t="shared" si="8"/>
        <v>rheum_arthritis_diag</v>
      </c>
      <c r="AB48" t="str">
        <f t="shared" si="8"/>
        <v>neurasthenia_diag</v>
      </c>
      <c r="AC48" t="str">
        <f t="shared" si="8"/>
        <v>head_injury_diag</v>
      </c>
      <c r="AD48" t="str">
        <f t="shared" si="8"/>
        <v>cancer_diag</v>
      </c>
      <c r="AE48" t="str">
        <f t="shared" si="8"/>
        <v>blood_transfusions</v>
      </c>
      <c r="AF48" t="str">
        <f t="shared" si="8"/>
        <v>children</v>
      </c>
      <c r="AG48" t="str">
        <f t="shared" si="8"/>
        <v>siblings</v>
      </c>
      <c r="AH48" t="str">
        <f t="shared" si="8"/>
        <v>mother_still_alive</v>
      </c>
      <c r="AI48" t="str">
        <f t="shared" si="8"/>
        <v>father_still_alive</v>
      </c>
      <c r="AJ48" t="str">
        <f t="shared" si="8"/>
        <v>mother_stroke</v>
      </c>
      <c r="AK48" t="str">
        <f t="shared" si="8"/>
        <v>mother_heart_attack</v>
      </c>
      <c r="AL48" t="str">
        <f t="shared" si="8"/>
        <v>mother_diabetes</v>
      </c>
      <c r="AM48" t="str">
        <f t="shared" si="8"/>
        <v>mother_cancer</v>
      </c>
      <c r="AN48" t="str">
        <f t="shared" si="8"/>
        <v>father_stroke</v>
      </c>
      <c r="AO48" t="str">
        <f t="shared" si="8"/>
        <v>father_diabetes</v>
      </c>
      <c r="AP48" t="str">
        <f t="shared" si="8"/>
        <v>father_heart_attack</v>
      </c>
      <c r="AQ48" t="str">
        <f t="shared" si="8"/>
        <v>father_cancer</v>
      </c>
      <c r="AR48" t="str">
        <f t="shared" si="8"/>
        <v>siblings_stroke</v>
      </c>
      <c r="AS48" t="str">
        <f t="shared" si="8"/>
        <v>siblings_diabetes</v>
      </c>
      <c r="AT48" t="str">
        <f t="shared" si="8"/>
        <v>siblings_heart_attack</v>
      </c>
      <c r="AU48" t="str">
        <f t="shared" si="8"/>
        <v>siblings_cancer</v>
      </c>
      <c r="AV48" t="str">
        <f t="shared" si="8"/>
        <v>children_stroke</v>
      </c>
      <c r="AW48" t="str">
        <f t="shared" si="8"/>
        <v>children_heart_attack</v>
      </c>
      <c r="AX48" t="str">
        <f t="shared" si="8"/>
        <v>children_diabetes</v>
      </c>
      <c r="AY48" t="str">
        <f t="shared" si="8"/>
        <v>children_cancer</v>
      </c>
      <c r="AZ48" t="str">
        <f t="shared" si="8"/>
        <v>met</v>
      </c>
      <c r="BA48" t="str">
        <f t="shared" si="8"/>
        <v>met_hours</v>
      </c>
      <c r="BB48" t="str">
        <f t="shared" si="8"/>
        <v>standing_height_cm</v>
      </c>
      <c r="BC48" t="str">
        <f t="shared" si="8"/>
        <v>sitting_height_cm</v>
      </c>
      <c r="BD48" t="str">
        <f t="shared" si="8"/>
        <v>waist_cm</v>
      </c>
      <c r="BE48" t="str">
        <f t="shared" si="8"/>
        <v>waist_hip_ratio_percent</v>
      </c>
      <c r="BF48" t="str">
        <f t="shared" si="8"/>
        <v>weight_kg</v>
      </c>
      <c r="BG48" t="str">
        <f t="shared" si="8"/>
        <v>bmi_calc</v>
      </c>
      <c r="BH48" t="str">
        <f t="shared" si="8"/>
        <v>fat_percent</v>
      </c>
      <c r="BI48" t="str">
        <f t="shared" si="8"/>
        <v>dbp_mean</v>
      </c>
      <c r="BJ48" t="str">
        <f t="shared" si="8"/>
        <v>heart_rate_mean_10s</v>
      </c>
      <c r="BK48" t="str">
        <f t="shared" si="8"/>
        <v>smoking_category_1</v>
      </c>
      <c r="BL48" t="str">
        <f t="shared" si="8"/>
        <v>smoking_category_2</v>
      </c>
      <c r="BM48" t="str">
        <f t="shared" ref="BM48:ED48" si="9">BM$4</f>
        <v>smoking_category_3</v>
      </c>
      <c r="BN48" t="str">
        <f t="shared" si="9"/>
        <v>smoking_category_4</v>
      </c>
      <c r="BO48" t="str">
        <f t="shared" si="9"/>
        <v>emph_bronc_diag</v>
      </c>
      <c r="BP48" t="str">
        <f t="shared" si="9"/>
        <v>psych_disorder_diag</v>
      </c>
      <c r="BQ48" t="str">
        <f t="shared" si="9"/>
        <v>highest_education_0</v>
      </c>
      <c r="BR48" t="str">
        <f t="shared" si="9"/>
        <v>highest_education_1</v>
      </c>
      <c r="BS48" t="str">
        <f t="shared" si="9"/>
        <v>highest_education_2</v>
      </c>
      <c r="BT48" t="str">
        <f t="shared" si="9"/>
        <v>highest_education_3</v>
      </c>
      <c r="BU48" t="str">
        <f t="shared" si="9"/>
        <v>highest_education_4</v>
      </c>
      <c r="BV48" t="str">
        <f t="shared" si="9"/>
        <v>highest_education_5</v>
      </c>
      <c r="BW48" t="str">
        <f t="shared" si="9"/>
        <v>occupation_0</v>
      </c>
      <c r="BX48" t="str">
        <f t="shared" si="9"/>
        <v>occupation_1</v>
      </c>
      <c r="BY48" t="str">
        <f t="shared" si="9"/>
        <v>occupation_2</v>
      </c>
      <c r="BZ48" t="str">
        <f t="shared" si="9"/>
        <v>occupation_3</v>
      </c>
      <c r="CA48" t="str">
        <f t="shared" si="9"/>
        <v>occupation_4</v>
      </c>
      <c r="CB48" t="str">
        <f t="shared" si="9"/>
        <v>occupation_5</v>
      </c>
      <c r="CC48" t="str">
        <f t="shared" si="9"/>
        <v>occupation_6</v>
      </c>
      <c r="CD48" t="str">
        <f t="shared" si="9"/>
        <v>occupation_7</v>
      </c>
      <c r="CE48" t="str">
        <f t="shared" si="9"/>
        <v>occupation_8</v>
      </c>
      <c r="CF48" t="str">
        <f t="shared" si="9"/>
        <v>occupation_9</v>
      </c>
      <c r="CG48" t="str">
        <f t="shared" si="9"/>
        <v>household_income_0</v>
      </c>
      <c r="CH48" t="str">
        <f t="shared" si="9"/>
        <v>household_income_1</v>
      </c>
      <c r="CI48" t="str">
        <f t="shared" si="9"/>
        <v>household_income_2</v>
      </c>
      <c r="CJ48" t="str">
        <f t="shared" si="9"/>
        <v>household_income_3</v>
      </c>
      <c r="CK48" t="str">
        <f t="shared" si="9"/>
        <v>household_income_4</v>
      </c>
      <c r="CL48" t="str">
        <f t="shared" si="9"/>
        <v>household_income_5</v>
      </c>
      <c r="CM48" t="str">
        <f t="shared" si="9"/>
        <v>alcohol_category_1</v>
      </c>
      <c r="CN48" t="str">
        <f t="shared" si="9"/>
        <v>alcohol_category_2</v>
      </c>
      <c r="CO48" t="str">
        <f t="shared" si="9"/>
        <v>alcohol_category_3</v>
      </c>
      <c r="CP48" t="str">
        <f t="shared" si="9"/>
        <v>alcohol_category_4</v>
      </c>
      <c r="CQ48" t="str">
        <f t="shared" si="9"/>
        <v>alcohol_category_5</v>
      </c>
      <c r="CR48" t="str">
        <f t="shared" si="9"/>
        <v>alcohol_category_6</v>
      </c>
      <c r="CS48" t="str">
        <f t="shared" si="9"/>
        <v>smoking_now_0</v>
      </c>
      <c r="CT48" t="str">
        <f t="shared" si="9"/>
        <v>smoking_now_1</v>
      </c>
      <c r="CU48" t="str">
        <f t="shared" si="9"/>
        <v>smoking_now_2</v>
      </c>
      <c r="CV48" t="str">
        <f t="shared" si="9"/>
        <v>smoking_now_3</v>
      </c>
      <c r="CW48" t="str">
        <f t="shared" si="9"/>
        <v>self_rated_health_0</v>
      </c>
      <c r="CX48" t="str">
        <f t="shared" si="9"/>
        <v>self_rated_health_1</v>
      </c>
      <c r="CY48" t="str">
        <f t="shared" si="9"/>
        <v>self_rated_health_2</v>
      </c>
      <c r="CZ48" t="str">
        <f t="shared" si="9"/>
        <v>self_rated_health_3</v>
      </c>
      <c r="DA48" t="str">
        <f t="shared" si="9"/>
        <v>comparative_health_0</v>
      </c>
      <c r="DB48" t="str">
        <f t="shared" si="9"/>
        <v>comparative_health_1</v>
      </c>
      <c r="DC48" t="str">
        <f t="shared" si="9"/>
        <v>comparative_health_2</v>
      </c>
      <c r="DD48" t="str">
        <f t="shared" si="9"/>
        <v>comparative_health_3</v>
      </c>
      <c r="DE48" t="str">
        <f t="shared" si="9"/>
        <v>diet_freq_rice_0</v>
      </c>
      <c r="DF48" t="str">
        <f t="shared" si="9"/>
        <v>diet_freq_rice_1</v>
      </c>
      <c r="DG48" t="str">
        <f t="shared" si="9"/>
        <v>diet_freq_rice_2</v>
      </c>
      <c r="DH48" t="str">
        <f t="shared" si="9"/>
        <v>diet_freq_rice_3</v>
      </c>
      <c r="DI48" t="str">
        <f t="shared" si="9"/>
        <v>diet_freq_rice_4</v>
      </c>
      <c r="DJ48" t="str">
        <f t="shared" si="9"/>
        <v>diet_freq_wheat_0</v>
      </c>
      <c r="DK48" t="str">
        <f t="shared" si="9"/>
        <v>diet_freq_wheat_1</v>
      </c>
      <c r="DL48" t="str">
        <f t="shared" si="9"/>
        <v>diet_freq_wheat_2</v>
      </c>
      <c r="DM48" t="str">
        <f t="shared" si="9"/>
        <v>diet_freq_wheat_3</v>
      </c>
      <c r="DN48" t="str">
        <f t="shared" si="9"/>
        <v>diet_freq_wheat_4</v>
      </c>
      <c r="DO48" t="str">
        <f t="shared" si="9"/>
        <v>diet_freq_other_staple_0</v>
      </c>
      <c r="DP48" t="str">
        <f t="shared" si="9"/>
        <v>diet_freq_other_staple_1</v>
      </c>
      <c r="DQ48" t="str">
        <f t="shared" si="9"/>
        <v>diet_freq_other_staple_2</v>
      </c>
      <c r="DR48" t="str">
        <f t="shared" si="9"/>
        <v>diet_freq_other_staple_3</v>
      </c>
      <c r="DS48" t="str">
        <f t="shared" si="9"/>
        <v>diet_freq_other_staple_4</v>
      </c>
      <c r="DT48" t="str">
        <f t="shared" si="9"/>
        <v>bowel_movement_freq_0</v>
      </c>
      <c r="DU48" t="str">
        <f t="shared" si="9"/>
        <v>bowel_movement_freq_1</v>
      </c>
      <c r="DV48" t="str">
        <f t="shared" si="9"/>
        <v>bowel_movement_freq_2</v>
      </c>
      <c r="DW48" t="str">
        <f t="shared" si="9"/>
        <v>bowel_movement_freq_3</v>
      </c>
      <c r="DX48" t="str">
        <f t="shared" si="9"/>
        <v>gum_bleed_freq_0</v>
      </c>
      <c r="DY48" t="str">
        <f t="shared" si="9"/>
        <v>gum_bleed_freq_1</v>
      </c>
      <c r="DZ48" t="str">
        <f t="shared" si="9"/>
        <v>gum_bleed_freq_2</v>
      </c>
      <c r="EA48" t="str">
        <f t="shared" si="9"/>
        <v>gum_bleed_freq_3</v>
      </c>
      <c r="EB48" t="str">
        <f t="shared" si="9"/>
        <v>missing_mother_history</v>
      </c>
      <c r="EC48" t="str">
        <f t="shared" si="9"/>
        <v>missing_father_history</v>
      </c>
      <c r="ED48" t="str">
        <f t="shared" si="9"/>
        <v>missing_siblings_history</v>
      </c>
    </row>
    <row r="49" spans="1:131" x14ac:dyDescent="0.3">
      <c r="A49" t="str">
        <f>Options!$C2</f>
        <v>2017 FSRP (Uncalibrated)</v>
      </c>
      <c r="B49">
        <v>2.41</v>
      </c>
      <c r="C49">
        <v>1.67</v>
      </c>
      <c r="D49">
        <v>0.97</v>
      </c>
      <c r="E49">
        <v>1.49</v>
      </c>
      <c r="F49">
        <v>2.92</v>
      </c>
      <c r="G49">
        <v>1.07</v>
      </c>
      <c r="H49">
        <v>1.1399999999999999</v>
      </c>
      <c r="I49">
        <v>1.1200000000000001</v>
      </c>
      <c r="J49">
        <v>1.19</v>
      </c>
    </row>
    <row r="50" spans="1:131" x14ac:dyDescent="0.3">
      <c r="A50" t="str">
        <f>Options!$C3</f>
        <v>FSRP Inputs (Recalibrated - Aggregate CKB Baseline)</v>
      </c>
      <c r="B50">
        <v>2.41</v>
      </c>
      <c r="C50">
        <v>1.67</v>
      </c>
      <c r="D50">
        <v>0.97</v>
      </c>
      <c r="E50">
        <v>1.49</v>
      </c>
      <c r="F50">
        <v>2.92</v>
      </c>
      <c r="G50">
        <v>1.07</v>
      </c>
      <c r="H50">
        <v>1.1399999999999999</v>
      </c>
      <c r="I50">
        <v>1.1200000000000001</v>
      </c>
      <c r="J50">
        <v>1.19</v>
      </c>
    </row>
    <row r="51" spans="1:131" x14ac:dyDescent="0.3">
      <c r="A51" t="str">
        <f>Options!$C4</f>
        <v>FSRP Inputs (Recalibrated and Refitted - Aggregate CKB Baseline)</v>
      </c>
      <c r="B51">
        <v>1.64</v>
      </c>
      <c r="C51">
        <v>1.48</v>
      </c>
      <c r="D51">
        <v>1</v>
      </c>
      <c r="E51">
        <v>1.05</v>
      </c>
      <c r="F51">
        <v>1.1399999999999999</v>
      </c>
      <c r="G51">
        <v>0.9</v>
      </c>
      <c r="H51">
        <v>1.92</v>
      </c>
      <c r="I51">
        <v>1.32</v>
      </c>
      <c r="J51">
        <v>1.19</v>
      </c>
    </row>
    <row r="52" spans="1:131" x14ac:dyDescent="0.3">
      <c r="A52" t="str">
        <f>Options!$C5</f>
        <v>FSRP Inputs (Recalibrated - Area-specific CKB Baselines)</v>
      </c>
      <c r="B52">
        <v>2.41</v>
      </c>
      <c r="C52">
        <v>1.67</v>
      </c>
      <c r="D52">
        <v>0.97</v>
      </c>
      <c r="E52">
        <v>1.49</v>
      </c>
      <c r="F52">
        <v>2.92</v>
      </c>
      <c r="G52">
        <v>1.07</v>
      </c>
      <c r="H52">
        <v>1.1399999999999999</v>
      </c>
      <c r="I52">
        <v>1.1200000000000001</v>
      </c>
      <c r="J52">
        <v>1.19</v>
      </c>
    </row>
    <row r="53" spans="1:131" x14ac:dyDescent="0.3">
      <c r="A53" t="str">
        <f>Options!$C6</f>
        <v>FSRP Inputs (Recalibrated and Refitted - Area-specific CKB Baselines)</v>
      </c>
      <c r="B53">
        <v>1.74</v>
      </c>
      <c r="C53">
        <v>1.33</v>
      </c>
      <c r="D53">
        <v>0.97</v>
      </c>
      <c r="E53">
        <v>1.06</v>
      </c>
      <c r="F53">
        <v>1.25</v>
      </c>
      <c r="G53">
        <v>1.02</v>
      </c>
      <c r="H53">
        <v>2.31</v>
      </c>
      <c r="I53">
        <v>1.29</v>
      </c>
      <c r="J53">
        <v>1.1599999999999999</v>
      </c>
    </row>
    <row r="54" spans="1:131" x14ac:dyDescent="0.3">
      <c r="A54" t="str">
        <f>Options!$C7</f>
        <v>Expanded Model with CKB Inputs</v>
      </c>
      <c r="B54">
        <v>1.55</v>
      </c>
      <c r="E54">
        <v>1.1000000000000001</v>
      </c>
      <c r="H54">
        <v>2.04</v>
      </c>
      <c r="I54">
        <v>1.1000000000000001</v>
      </c>
      <c r="K54">
        <v>1</v>
      </c>
      <c r="L54">
        <v>1.05</v>
      </c>
      <c r="M54">
        <v>1.2</v>
      </c>
      <c r="N54">
        <v>1.02</v>
      </c>
      <c r="O54">
        <v>0.99</v>
      </c>
      <c r="R54">
        <v>1.1499999999999999</v>
      </c>
      <c r="S54">
        <v>1.73</v>
      </c>
      <c r="AE54">
        <v>1.07</v>
      </c>
      <c r="AF54">
        <v>1.02</v>
      </c>
      <c r="AH54">
        <v>1.1499999999999999</v>
      </c>
      <c r="AI54">
        <v>1.1120000000000001</v>
      </c>
      <c r="AN54">
        <v>1.08</v>
      </c>
      <c r="AQ54">
        <v>0.93</v>
      </c>
      <c r="AR54">
        <v>1.1100000000000001</v>
      </c>
      <c r="AZ54">
        <v>1</v>
      </c>
      <c r="BA54">
        <v>0.99</v>
      </c>
      <c r="BB54">
        <v>0.98</v>
      </c>
      <c r="BE54">
        <v>1.01</v>
      </c>
      <c r="BH54">
        <v>0.98</v>
      </c>
      <c r="BI54">
        <v>1.03</v>
      </c>
      <c r="BJ54">
        <v>0.93</v>
      </c>
      <c r="BK54">
        <v>0.8</v>
      </c>
      <c r="CC54">
        <v>1</v>
      </c>
      <c r="CL54">
        <v>0.85</v>
      </c>
      <c r="CN54">
        <v>1.33</v>
      </c>
      <c r="CX54">
        <v>0.98</v>
      </c>
      <c r="CZ54">
        <v>1.1299999999999999</v>
      </c>
      <c r="DC54">
        <v>1.22</v>
      </c>
      <c r="DH54">
        <v>0.99</v>
      </c>
      <c r="DI54">
        <v>1.1499999999999999</v>
      </c>
      <c r="DJ54">
        <v>0.95</v>
      </c>
      <c r="DM54">
        <v>1.01</v>
      </c>
      <c r="DN54">
        <v>1.06</v>
      </c>
      <c r="EA54">
        <v>1.1299999999999999</v>
      </c>
    </row>
    <row r="56" spans="1:131" s="20" customFormat="1" ht="15" thickBot="1" x14ac:dyDescent="0.35"/>
    <row r="57" spans="1:131" ht="15" thickTop="1" x14ac:dyDescent="0.3">
      <c r="A57" s="18" t="s">
        <v>363</v>
      </c>
    </row>
    <row r="58" spans="1:131" x14ac:dyDescent="0.3">
      <c r="A58" s="1" t="s">
        <v>361</v>
      </c>
    </row>
    <row r="59" spans="1:131" x14ac:dyDescent="0.3">
      <c r="A59" t="s">
        <v>362</v>
      </c>
      <c r="B59">
        <v>1.84</v>
      </c>
      <c r="C59">
        <v>1.04</v>
      </c>
      <c r="D59">
        <v>1.39</v>
      </c>
      <c r="E59">
        <v>0.88</v>
      </c>
      <c r="F59">
        <v>1.7</v>
      </c>
      <c r="G59">
        <v>1.24</v>
      </c>
      <c r="H59">
        <v>1.91</v>
      </c>
      <c r="I59">
        <v>1.19</v>
      </c>
      <c r="J59">
        <v>1.08</v>
      </c>
    </row>
    <row r="60" spans="1:131" x14ac:dyDescent="0.3">
      <c r="A60" s="54" t="s">
        <v>364</v>
      </c>
      <c r="B60">
        <v>1.99</v>
      </c>
      <c r="C60">
        <v>1.29</v>
      </c>
      <c r="D60">
        <v>1.59</v>
      </c>
      <c r="E60">
        <v>0.79</v>
      </c>
      <c r="F60">
        <v>1.63</v>
      </c>
      <c r="G60">
        <v>1.21</v>
      </c>
      <c r="H60">
        <v>1.65</v>
      </c>
      <c r="I60">
        <v>1.1200000000000001</v>
      </c>
      <c r="J60">
        <v>1.05</v>
      </c>
    </row>
    <row r="61" spans="1:131" x14ac:dyDescent="0.3">
      <c r="A61" t="s">
        <v>365</v>
      </c>
      <c r="B61">
        <v>1.86</v>
      </c>
      <c r="C61">
        <v>1</v>
      </c>
      <c r="D61">
        <v>1.52</v>
      </c>
      <c r="E61">
        <v>0.81</v>
      </c>
      <c r="F61">
        <v>1.72</v>
      </c>
      <c r="G61">
        <v>1.45</v>
      </c>
      <c r="H61">
        <v>1.67</v>
      </c>
      <c r="I61">
        <v>1.1599999999999999</v>
      </c>
      <c r="J61">
        <v>1.06</v>
      </c>
    </row>
    <row r="62" spans="1:131" x14ac:dyDescent="0.3">
      <c r="A62" s="54" t="s">
        <v>366</v>
      </c>
      <c r="B62">
        <v>2.02</v>
      </c>
      <c r="C62">
        <v>1.1100000000000001</v>
      </c>
      <c r="D62">
        <v>1.82</v>
      </c>
      <c r="E62">
        <v>0.79</v>
      </c>
      <c r="F62">
        <v>1.77</v>
      </c>
      <c r="G62">
        <v>1.43</v>
      </c>
      <c r="H62">
        <v>1.65</v>
      </c>
      <c r="I62">
        <v>1.08</v>
      </c>
      <c r="J62">
        <v>1.01</v>
      </c>
    </row>
    <row r="63" spans="1:131" x14ac:dyDescent="0.3">
      <c r="A63" t="s">
        <v>367</v>
      </c>
      <c r="B63">
        <v>1.71</v>
      </c>
      <c r="C63">
        <v>1.26</v>
      </c>
      <c r="D63">
        <v>1.05</v>
      </c>
      <c r="E63">
        <v>1.01</v>
      </c>
      <c r="F63">
        <v>1.06</v>
      </c>
      <c r="G63">
        <v>0.78</v>
      </c>
      <c r="H63">
        <v>1.75</v>
      </c>
      <c r="I63">
        <v>1.3</v>
      </c>
      <c r="J63">
        <v>1.17</v>
      </c>
    </row>
    <row r="64" spans="1:131" x14ac:dyDescent="0.3">
      <c r="A64" s="54" t="s">
        <v>368</v>
      </c>
      <c r="B64">
        <v>1.61</v>
      </c>
      <c r="C64">
        <v>1.59</v>
      </c>
      <c r="D64">
        <v>1.29</v>
      </c>
      <c r="E64">
        <v>1.1299999999999999</v>
      </c>
      <c r="F64">
        <v>1.22</v>
      </c>
      <c r="G64">
        <v>0.81</v>
      </c>
      <c r="H64">
        <v>1.44</v>
      </c>
      <c r="I64">
        <v>1.31</v>
      </c>
      <c r="J64">
        <v>1.21</v>
      </c>
    </row>
  </sheetData>
  <conditionalFormatting sqref="B41:EE46">
    <cfRule type="cellIs" dxfId="7" priority="1" operator="notEqual">
      <formula>0</formula>
    </cfRule>
    <cfRule type="containsBlanks" dxfId="6" priority="9">
      <formula>LEN(TRIM(B41))=0</formula>
    </cfRule>
  </conditionalFormatting>
  <conditionalFormatting sqref="B13:EE18 B23:EE28 B31:EE36 B49:EE54">
    <cfRule type="notContainsBlanks" dxfId="5" priority="2">
      <formula>LEN(TRIM(B13))&gt;0</formula>
    </cfRule>
    <cfRule type="containsBlanks" dxfId="4" priority="13">
      <formula>LEN(TRIM(B13))=0</formula>
    </cfRule>
  </conditionalFormatting>
  <conditionalFormatting sqref="B5:EE10">
    <cfRule type="containsBlanks" dxfId="3" priority="19">
      <formula>LEN(TRIM(B5))=0</formula>
    </cfRule>
    <cfRule type="notContainsBlanks" dxfId="2" priority="19">
      <formula>LEN(TRIM(B5))&gt;0</formula>
    </cfRule>
  </conditionalFormatting>
  <pageMargins left="0.7" right="0.7" top="0.75" bottom="0.75" header="0.3" footer="0.3"/>
  <pageSetup paperSize="9" scale="52"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zoomScale="55" zoomScaleNormal="55" workbookViewId="0">
      <selection activeCell="I57" sqref="I57"/>
    </sheetView>
  </sheetViews>
  <sheetFormatPr defaultRowHeight="14.4" x14ac:dyDescent="0.3"/>
  <cols>
    <col min="1" max="1" width="35.5546875" customWidth="1"/>
    <col min="5" max="5" width="35.33203125" customWidth="1"/>
    <col min="9" max="9" width="35.33203125" customWidth="1"/>
  </cols>
  <sheetData>
    <row r="1" spans="1:13" x14ac:dyDescent="0.3">
      <c r="A1" s="13" t="s">
        <v>176</v>
      </c>
    </row>
    <row r="3" spans="1:13" x14ac:dyDescent="0.3">
      <c r="A3" s="1" t="s">
        <v>188</v>
      </c>
    </row>
    <row r="4" spans="1:13" x14ac:dyDescent="0.3">
      <c r="A4" s="1"/>
    </row>
    <row r="5" spans="1:13" x14ac:dyDescent="0.3">
      <c r="A5" s="15" t="s">
        <v>36</v>
      </c>
      <c r="B5" s="10" t="s">
        <v>2</v>
      </c>
      <c r="C5" s="10" t="s">
        <v>3</v>
      </c>
      <c r="E5" s="14" t="s">
        <v>37</v>
      </c>
      <c r="F5" s="10" t="s">
        <v>2</v>
      </c>
      <c r="G5" s="10" t="s">
        <v>3</v>
      </c>
      <c r="I5" s="14" t="s">
        <v>38</v>
      </c>
      <c r="J5" s="10" t="s">
        <v>2</v>
      </c>
      <c r="K5" s="10" t="s">
        <v>3</v>
      </c>
      <c r="M5" s="1" t="s">
        <v>183</v>
      </c>
    </row>
    <row r="6" spans="1:13" x14ac:dyDescent="0.3">
      <c r="A6" s="21" t="s">
        <v>34</v>
      </c>
      <c r="B6">
        <v>0.96179000000000003</v>
      </c>
      <c r="C6">
        <v>0.97326000000000001</v>
      </c>
      <c r="E6" s="16" t="s">
        <v>34</v>
      </c>
      <c r="F6">
        <v>0.96179000000000003</v>
      </c>
      <c r="G6">
        <v>0.97326000000000001</v>
      </c>
      <c r="I6" s="16" t="s">
        <v>34</v>
      </c>
      <c r="J6">
        <v>0.96179000000000003</v>
      </c>
      <c r="K6">
        <v>0.97326000000000001</v>
      </c>
      <c r="M6" t="s">
        <v>182</v>
      </c>
    </row>
    <row r="7" spans="1:13" x14ac:dyDescent="0.3">
      <c r="A7" s="3" t="s">
        <v>42</v>
      </c>
      <c r="B7">
        <v>0.93889999999999996</v>
      </c>
      <c r="C7">
        <v>0.96030000000000004</v>
      </c>
      <c r="E7" s="3" t="s">
        <v>42</v>
      </c>
      <c r="F7">
        <v>0.9496</v>
      </c>
      <c r="G7">
        <v>0.96599999999999997</v>
      </c>
      <c r="I7" s="3" t="s">
        <v>42</v>
      </c>
      <c r="J7">
        <v>0.98650000000000004</v>
      </c>
      <c r="K7">
        <v>0.99319999999999997</v>
      </c>
      <c r="M7" t="s">
        <v>179</v>
      </c>
    </row>
    <row r="8" spans="1:13" x14ac:dyDescent="0.3">
      <c r="A8" s="3" t="s">
        <v>43</v>
      </c>
      <c r="B8">
        <v>0.93020000000000003</v>
      </c>
      <c r="C8">
        <v>0.94310000000000005</v>
      </c>
      <c r="E8" s="3" t="s">
        <v>43</v>
      </c>
      <c r="F8">
        <v>0.94189999999999996</v>
      </c>
      <c r="G8">
        <v>0.95140000000000002</v>
      </c>
      <c r="I8" s="3" t="s">
        <v>43</v>
      </c>
      <c r="J8">
        <v>0.98529999999999995</v>
      </c>
      <c r="K8">
        <v>0.99109999999999998</v>
      </c>
      <c r="M8" t="s">
        <v>180</v>
      </c>
    </row>
    <row r="9" spans="1:13" x14ac:dyDescent="0.3">
      <c r="A9" s="43" t="str">
        <f t="array" ref="A9:A18">TRANSPOSE(Options!$D$5:$M$5)</f>
        <v>Qingdao (Urban)</v>
      </c>
      <c r="B9" s="44">
        <v>0.97189999999999999</v>
      </c>
      <c r="C9" s="44">
        <v>0.97940000000000005</v>
      </c>
      <c r="D9" s="45"/>
      <c r="E9" s="43" t="str">
        <f t="array" ref="E9:E18">TRANSPOSE(Options!$D$5:$M$5)</f>
        <v>Qingdao (Urban)</v>
      </c>
      <c r="F9" s="44">
        <v>0.9758</v>
      </c>
      <c r="G9" s="44">
        <v>0.98170000000000002</v>
      </c>
      <c r="H9" s="45"/>
      <c r="I9" s="43" t="str">
        <f t="array" ref="I9:I18">TRANSPOSE(Options!$D$5:$M$5)</f>
        <v>Qingdao (Urban)</v>
      </c>
      <c r="J9" s="44">
        <v>0.99550000000000005</v>
      </c>
      <c r="K9" s="44">
        <v>0.997</v>
      </c>
      <c r="M9" t="s">
        <v>179</v>
      </c>
    </row>
    <row r="10" spans="1:13" x14ac:dyDescent="0.3">
      <c r="A10" s="43" t="str">
        <v>Harbin (Urban)</v>
      </c>
      <c r="B10" s="44">
        <v>0.86350000000000005</v>
      </c>
      <c r="C10" s="44">
        <v>0.89759999999999995</v>
      </c>
      <c r="D10" s="44"/>
      <c r="E10" s="43" t="str">
        <v>Harbin (Urban)</v>
      </c>
      <c r="F10" s="44">
        <v>0.87050000000000005</v>
      </c>
      <c r="G10" s="44">
        <v>0.90249999999999997</v>
      </c>
      <c r="H10" s="44"/>
      <c r="I10" s="43" t="str">
        <v>Harbin (Urban)</v>
      </c>
      <c r="J10" s="44">
        <v>0.9879</v>
      </c>
      <c r="K10" s="44">
        <v>0.99419999999999997</v>
      </c>
      <c r="M10" t="s">
        <v>179</v>
      </c>
    </row>
    <row r="11" spans="1:13" x14ac:dyDescent="0.3">
      <c r="A11" s="43" t="str">
        <v>Haikou (Urban)</v>
      </c>
      <c r="B11" s="44">
        <v>0.91749999999999998</v>
      </c>
      <c r="C11" s="44">
        <v>0.93979999999999997</v>
      </c>
      <c r="D11" s="44"/>
      <c r="E11" s="43" t="str">
        <v>Haikou (Urban)</v>
      </c>
      <c r="F11" s="44">
        <v>0.92510000000000003</v>
      </c>
      <c r="G11" s="44">
        <v>0.94320000000000004</v>
      </c>
      <c r="H11" s="44"/>
      <c r="I11" s="43" t="str">
        <v>Haikou (Urban)</v>
      </c>
      <c r="J11" s="44">
        <v>0.9909</v>
      </c>
      <c r="K11" s="44">
        <v>0.99609999999999999</v>
      </c>
      <c r="M11" t="s">
        <v>179</v>
      </c>
    </row>
    <row r="12" spans="1:13" x14ac:dyDescent="0.3">
      <c r="A12" s="43" t="str">
        <v>Suzhou (Urban)</v>
      </c>
      <c r="B12" s="44">
        <v>0.97089999999999999</v>
      </c>
      <c r="C12" s="44">
        <v>0.98370000000000002</v>
      </c>
      <c r="D12" s="44"/>
      <c r="E12" s="43" t="str">
        <v>Suzhou (Urban)</v>
      </c>
      <c r="F12" s="44">
        <v>0.97789999999999999</v>
      </c>
      <c r="G12" s="44">
        <v>0.9859</v>
      </c>
      <c r="H12" s="44"/>
      <c r="I12" s="43" t="str">
        <v>Suzhou (Urban)</v>
      </c>
      <c r="J12" s="44">
        <v>0.99319999999999997</v>
      </c>
      <c r="K12" s="44">
        <v>0.997</v>
      </c>
      <c r="M12" t="s">
        <v>179</v>
      </c>
    </row>
    <row r="13" spans="1:13" x14ac:dyDescent="0.3">
      <c r="A13" s="43" t="str">
        <v>Liuzhou (Urban)</v>
      </c>
      <c r="B13" s="44">
        <v>0.93379999999999996</v>
      </c>
      <c r="C13" s="44">
        <v>0.96430000000000005</v>
      </c>
      <c r="D13" s="44"/>
      <c r="E13" s="43" t="str">
        <v>Liuzhou (Urban)</v>
      </c>
      <c r="F13" s="44">
        <v>0.9415</v>
      </c>
      <c r="G13" s="44">
        <v>0.96850000000000003</v>
      </c>
      <c r="H13" s="44"/>
      <c r="I13" s="43" t="str">
        <v>Liuzhou (Urban)</v>
      </c>
      <c r="J13" s="44">
        <v>0.98829999999999996</v>
      </c>
      <c r="K13" s="44">
        <v>0.99509999999999998</v>
      </c>
      <c r="M13" t="s">
        <v>179</v>
      </c>
    </row>
    <row r="14" spans="1:13" x14ac:dyDescent="0.3">
      <c r="A14" s="43" t="str">
        <v>Sichuan (Rural)</v>
      </c>
      <c r="B14" s="44">
        <v>0.96319999999999995</v>
      </c>
      <c r="C14" s="44">
        <v>0.97829999999999995</v>
      </c>
      <c r="D14" s="44"/>
      <c r="E14" s="43" t="str">
        <v>Sichuan (Rural)</v>
      </c>
      <c r="F14" s="44">
        <v>0.9768</v>
      </c>
      <c r="G14" s="44">
        <v>0.98450000000000004</v>
      </c>
      <c r="H14" s="44"/>
      <c r="I14" s="43" t="str">
        <v>Sichuan (Rural)</v>
      </c>
      <c r="J14" s="44">
        <v>0.98570000000000002</v>
      </c>
      <c r="K14" s="44">
        <v>0.99260000000000004</v>
      </c>
      <c r="M14" t="s">
        <v>179</v>
      </c>
    </row>
    <row r="15" spans="1:13" x14ac:dyDescent="0.3">
      <c r="A15" s="43" t="str">
        <v>Gansu (Rural)</v>
      </c>
      <c r="B15" s="44">
        <v>0.94989999999999997</v>
      </c>
      <c r="C15" s="44">
        <v>0.96660000000000001</v>
      </c>
      <c r="D15" s="44"/>
      <c r="E15" s="43" t="str">
        <v>Gansu (Rural)</v>
      </c>
      <c r="F15" s="44">
        <v>0.96689999999999998</v>
      </c>
      <c r="G15" s="44">
        <v>0.97819999999999996</v>
      </c>
      <c r="H15" s="44"/>
      <c r="I15" s="43" t="str">
        <v>Gansu (Rural)</v>
      </c>
      <c r="J15" s="44">
        <v>0.97950000000000004</v>
      </c>
      <c r="K15" s="44">
        <v>0.9869</v>
      </c>
      <c r="M15" t="s">
        <v>179</v>
      </c>
    </row>
    <row r="16" spans="1:13" x14ac:dyDescent="0.3">
      <c r="A16" s="43" t="str">
        <v>Henan (Rural)</v>
      </c>
      <c r="B16" s="44">
        <v>0.91290000000000004</v>
      </c>
      <c r="C16" s="44">
        <v>0.94259999999999999</v>
      </c>
      <c r="D16" s="44"/>
      <c r="E16" s="43" t="str">
        <v>Henan (Rural)</v>
      </c>
      <c r="F16" s="44">
        <v>0.92430000000000001</v>
      </c>
      <c r="G16" s="44">
        <v>0.95030000000000003</v>
      </c>
      <c r="H16" s="44"/>
      <c r="I16" s="43" t="str">
        <v>Henan (Rural)</v>
      </c>
      <c r="J16" s="44">
        <v>0.98519999999999996</v>
      </c>
      <c r="K16" s="44">
        <v>0.99129999999999996</v>
      </c>
      <c r="M16" t="s">
        <v>179</v>
      </c>
    </row>
    <row r="17" spans="1:13" x14ac:dyDescent="0.3">
      <c r="A17" s="43" t="str">
        <v>Zhejiang (Rural)</v>
      </c>
      <c r="B17" s="44">
        <v>0.96489999999999998</v>
      </c>
      <c r="C17" s="44">
        <v>0.98109999999999997</v>
      </c>
      <c r="D17" s="44"/>
      <c r="E17" s="43" t="str">
        <v>Zhejiang (Rural)</v>
      </c>
      <c r="F17" s="44">
        <v>0.97340000000000004</v>
      </c>
      <c r="G17" s="44">
        <v>0.98529999999999995</v>
      </c>
      <c r="H17" s="44"/>
      <c r="I17" s="43" t="str">
        <v>Zhejiang (Rural)</v>
      </c>
      <c r="J17" s="44">
        <v>0.98929999999999996</v>
      </c>
      <c r="K17" s="44">
        <v>0.99550000000000005</v>
      </c>
      <c r="M17" t="s">
        <v>179</v>
      </c>
    </row>
    <row r="18" spans="1:13" x14ac:dyDescent="0.3">
      <c r="A18" s="43" t="str">
        <v>Hunan (Rural)</v>
      </c>
      <c r="B18" s="44">
        <v>0.93710000000000004</v>
      </c>
      <c r="C18" s="44">
        <v>0.96319999999999995</v>
      </c>
      <c r="D18" s="44"/>
      <c r="E18" s="43" t="str">
        <v>Hunan (Rural)</v>
      </c>
      <c r="F18" s="44">
        <v>0.95630000000000004</v>
      </c>
      <c r="G18" s="44">
        <v>0.97319999999999995</v>
      </c>
      <c r="H18" s="44"/>
      <c r="I18" s="43" t="str">
        <v>Hunan (Rural)</v>
      </c>
      <c r="J18" s="44">
        <v>0.97470000000000001</v>
      </c>
      <c r="K18" s="44">
        <v>0.98819999999999997</v>
      </c>
      <c r="M18" t="s">
        <v>179</v>
      </c>
    </row>
    <row r="19" spans="1:13" x14ac:dyDescent="0.3">
      <c r="A19" s="46" t="str">
        <f t="array" ref="A19:A28">TRANSPOSE(Options!$D$5:$M$5)</f>
        <v>Qingdao (Urban)</v>
      </c>
      <c r="B19" s="47">
        <v>0.96220000000000006</v>
      </c>
      <c r="C19" s="47">
        <v>0.97140000000000004</v>
      </c>
      <c r="D19" s="47"/>
      <c r="E19" s="46" t="str">
        <f t="array" ref="E19:E28">TRANSPOSE(Options!$D$5:$M$5)</f>
        <v>Qingdao (Urban)</v>
      </c>
      <c r="F19" s="47">
        <v>0.96689999999999998</v>
      </c>
      <c r="G19" s="47">
        <v>0.97470000000000001</v>
      </c>
      <c r="H19" s="47"/>
      <c r="I19" s="46" t="str">
        <f t="array" ref="I19:I28">TRANSPOSE(Options!$D$5:$M$5)</f>
        <v>Qingdao (Urban)</v>
      </c>
      <c r="J19" s="47">
        <v>0.99399999999999999</v>
      </c>
      <c r="K19" s="47">
        <v>0.99609999999999999</v>
      </c>
      <c r="M19" t="s">
        <v>180</v>
      </c>
    </row>
    <row r="20" spans="1:13" x14ac:dyDescent="0.3">
      <c r="A20" s="46" t="str">
        <v>Harbin (Urban)</v>
      </c>
      <c r="B20" s="47">
        <v>0.84919999999999995</v>
      </c>
      <c r="C20" s="47">
        <v>0.86280000000000001</v>
      </c>
      <c r="D20" s="47"/>
      <c r="E20" s="46" t="str">
        <v>Harbin (Urban)</v>
      </c>
      <c r="F20" s="47">
        <v>0.85629999999999995</v>
      </c>
      <c r="G20" s="47">
        <v>0.86990000000000001</v>
      </c>
      <c r="H20" s="47"/>
      <c r="I20" s="46" t="str">
        <v>Harbin (Urban)</v>
      </c>
      <c r="J20" s="47">
        <v>0.98670000000000002</v>
      </c>
      <c r="K20" s="47">
        <v>0.99199999999999999</v>
      </c>
      <c r="M20" t="s">
        <v>180</v>
      </c>
    </row>
    <row r="21" spans="1:13" x14ac:dyDescent="0.3">
      <c r="A21" s="46" t="str">
        <v>Haikou (Urban)</v>
      </c>
      <c r="B21" s="47">
        <v>0.90239999999999998</v>
      </c>
      <c r="C21" s="47">
        <v>0.90680000000000005</v>
      </c>
      <c r="D21" s="47"/>
      <c r="E21" s="46" t="str">
        <v>Haikou (Urban)</v>
      </c>
      <c r="F21" s="47">
        <v>0.90900000000000003</v>
      </c>
      <c r="G21" s="47">
        <v>0.91100000000000003</v>
      </c>
      <c r="H21" s="47"/>
      <c r="I21" s="46" t="str">
        <v>Haikou (Urban)</v>
      </c>
      <c r="J21" s="47">
        <v>0.98909999999999998</v>
      </c>
      <c r="K21" s="47">
        <v>0.99409999999999998</v>
      </c>
      <c r="M21" t="s">
        <v>180</v>
      </c>
    </row>
    <row r="22" spans="1:13" x14ac:dyDescent="0.3">
      <c r="A22" s="46" t="str">
        <v>Suzhou (Urban)</v>
      </c>
      <c r="B22" s="47">
        <v>0.96919999999999995</v>
      </c>
      <c r="C22" s="47">
        <v>0.97789999999999999</v>
      </c>
      <c r="D22" s="47"/>
      <c r="E22" s="46" t="str">
        <v>Suzhou (Urban)</v>
      </c>
      <c r="F22" s="47">
        <v>0.97609999999999997</v>
      </c>
      <c r="G22" s="47">
        <v>0.98160000000000003</v>
      </c>
      <c r="H22" s="47"/>
      <c r="I22" s="46" t="str">
        <v>Suzhou (Urban)</v>
      </c>
      <c r="J22" s="47">
        <v>0.99339999999999995</v>
      </c>
      <c r="K22" s="47">
        <v>0.99660000000000004</v>
      </c>
      <c r="M22" t="s">
        <v>180</v>
      </c>
    </row>
    <row r="23" spans="1:13" x14ac:dyDescent="0.3">
      <c r="A23" s="46" t="str">
        <v>Liuzhou (Urban)</v>
      </c>
      <c r="B23" s="47">
        <v>0.93259999999999998</v>
      </c>
      <c r="C23" s="47">
        <v>0.95650000000000002</v>
      </c>
      <c r="D23" s="47"/>
      <c r="E23" s="46" t="str">
        <v>Liuzhou (Urban)</v>
      </c>
      <c r="F23" s="47">
        <v>0.93989999999999996</v>
      </c>
      <c r="G23" s="47">
        <v>0.96130000000000004</v>
      </c>
      <c r="H23" s="47"/>
      <c r="I23" s="46" t="str">
        <v>Liuzhou (Urban)</v>
      </c>
      <c r="J23" s="47">
        <v>0.98839999999999995</v>
      </c>
      <c r="K23" s="47">
        <v>0.99409999999999998</v>
      </c>
      <c r="M23" t="s">
        <v>180</v>
      </c>
    </row>
    <row r="24" spans="1:13" x14ac:dyDescent="0.3">
      <c r="A24" s="46" t="str">
        <v>Sichuan (Rural)</v>
      </c>
      <c r="B24" s="47">
        <v>0.95669999999999999</v>
      </c>
      <c r="C24" s="47">
        <v>0.96609999999999996</v>
      </c>
      <c r="D24" s="47"/>
      <c r="E24" s="46" t="str">
        <v>Sichuan (Rural)</v>
      </c>
      <c r="F24" s="47">
        <v>0.97160000000000002</v>
      </c>
      <c r="G24" s="47">
        <v>0.97540000000000004</v>
      </c>
      <c r="H24" s="47"/>
      <c r="I24" s="46" t="str">
        <v>Sichuan (Rural)</v>
      </c>
      <c r="J24" s="47">
        <v>0.98380000000000001</v>
      </c>
      <c r="K24" s="47">
        <v>0.99</v>
      </c>
      <c r="M24" t="s">
        <v>180</v>
      </c>
    </row>
    <row r="25" spans="1:13" x14ac:dyDescent="0.3">
      <c r="A25" s="46" t="str">
        <v>Gansu (Rural)</v>
      </c>
      <c r="B25" s="47">
        <v>0.93479999999999996</v>
      </c>
      <c r="C25" s="47">
        <v>0.94169999999999998</v>
      </c>
      <c r="D25" s="47"/>
      <c r="E25" s="46" t="str">
        <v>Gansu (Rural)</v>
      </c>
      <c r="F25" s="47">
        <v>0.95689999999999997</v>
      </c>
      <c r="G25" s="47">
        <v>0.96089999999999998</v>
      </c>
      <c r="H25" s="47"/>
      <c r="I25" s="46" t="str">
        <v>Gansu (Rural)</v>
      </c>
      <c r="J25" s="47">
        <v>0.97450000000000003</v>
      </c>
      <c r="K25" s="47">
        <v>0.98029999999999995</v>
      </c>
      <c r="M25" t="s">
        <v>180</v>
      </c>
    </row>
    <row r="26" spans="1:13" x14ac:dyDescent="0.3">
      <c r="A26" s="46" t="str">
        <v>Henan (Rural)</v>
      </c>
      <c r="B26" s="47">
        <v>0.8992</v>
      </c>
      <c r="C26" s="47">
        <v>0.92049999999999998</v>
      </c>
      <c r="D26" s="47"/>
      <c r="E26" s="46" t="str">
        <v>Henan (Rural)</v>
      </c>
      <c r="F26" s="47">
        <v>0.91139999999999999</v>
      </c>
      <c r="G26" s="47">
        <v>0.92949999999999999</v>
      </c>
      <c r="H26" s="47"/>
      <c r="I26" s="46" t="str">
        <v>Henan (Rural)</v>
      </c>
      <c r="J26" s="47">
        <v>0.98370000000000002</v>
      </c>
      <c r="K26" s="47">
        <v>0.98970000000000002</v>
      </c>
      <c r="M26" t="s">
        <v>180</v>
      </c>
    </row>
    <row r="27" spans="1:13" x14ac:dyDescent="0.3">
      <c r="A27" s="46" t="str">
        <v>Zhejiang (Rural)</v>
      </c>
      <c r="B27" s="47">
        <v>0.9657</v>
      </c>
      <c r="C27" s="47">
        <v>0.97729999999999995</v>
      </c>
      <c r="D27" s="47"/>
      <c r="E27" s="46" t="str">
        <v>Zhejiang (Rural)</v>
      </c>
      <c r="F27" s="47">
        <v>0.97370000000000001</v>
      </c>
      <c r="G27" s="47">
        <v>0.9819</v>
      </c>
      <c r="H27" s="47"/>
      <c r="I27" s="46" t="str">
        <v>Zhejiang (Rural)</v>
      </c>
      <c r="J27" s="47">
        <v>0.99060000000000004</v>
      </c>
      <c r="K27" s="47">
        <v>0.99519999999999997</v>
      </c>
      <c r="M27" t="s">
        <v>180</v>
      </c>
    </row>
    <row r="28" spans="1:13" x14ac:dyDescent="0.3">
      <c r="A28" s="46" t="str">
        <v>Hunan (Rural)</v>
      </c>
      <c r="B28" s="47">
        <v>0.9274</v>
      </c>
      <c r="C28" s="47">
        <v>0.94720000000000004</v>
      </c>
      <c r="D28" s="47"/>
      <c r="E28" s="46" t="str">
        <v>Hunan (Rural)</v>
      </c>
      <c r="F28" s="47">
        <v>0.94989999999999997</v>
      </c>
      <c r="G28" s="47">
        <v>0.96099999999999997</v>
      </c>
      <c r="H28" s="47"/>
      <c r="I28" s="46" t="str">
        <v>Hunan (Rural)</v>
      </c>
      <c r="J28" s="47">
        <v>0.97309999999999997</v>
      </c>
      <c r="K28" s="47">
        <v>0.98599999999999999</v>
      </c>
      <c r="M28" t="s">
        <v>180</v>
      </c>
    </row>
    <row r="29" spans="1:13" x14ac:dyDescent="0.3">
      <c r="A29" s="48" t="str">
        <f t="array" ref="A29:A38">TRANSPOSE(Options!$D$5:$M$5)</f>
        <v>Qingdao (Urban)</v>
      </c>
      <c r="B29" s="49">
        <v>0.96179999999999999</v>
      </c>
      <c r="C29" s="49">
        <v>0.97350000000000003</v>
      </c>
      <c r="D29" s="49"/>
      <c r="E29" s="48" t="str">
        <f t="array" ref="E29:E38">TRANSPOSE(Options!$D$5:$M$5)</f>
        <v>Qingdao (Urban)</v>
      </c>
      <c r="F29" s="49">
        <v>0.96919999999999995</v>
      </c>
      <c r="G29" s="49">
        <v>0.97740000000000005</v>
      </c>
      <c r="H29" s="49"/>
      <c r="I29" s="48" t="str">
        <f t="array" ref="I29:I38">TRANSPOSE(Options!$D$5:$M$5)</f>
        <v>Qingdao (Urban)</v>
      </c>
      <c r="J29" s="49">
        <v>0.99260000000000004</v>
      </c>
      <c r="K29" s="49">
        <v>0.99539999999999995</v>
      </c>
      <c r="M29" t="s">
        <v>181</v>
      </c>
    </row>
    <row r="30" spans="1:13" x14ac:dyDescent="0.3">
      <c r="A30" s="48" t="str">
        <v>Harbin (Urban)</v>
      </c>
      <c r="B30" s="49">
        <v>0.84699999999999998</v>
      </c>
      <c r="C30" s="49">
        <v>0.87709999999999999</v>
      </c>
      <c r="D30" s="49"/>
      <c r="E30" s="48" t="str">
        <v>Harbin (Urban)</v>
      </c>
      <c r="F30" s="49">
        <v>0.85870000000000002</v>
      </c>
      <c r="G30" s="49">
        <v>0.87809999999999999</v>
      </c>
      <c r="H30" s="49"/>
      <c r="I30" s="48" t="str">
        <v>Harbin (Urban)</v>
      </c>
      <c r="J30" s="49">
        <v>0.98250000000000004</v>
      </c>
      <c r="K30" s="49">
        <v>0.99170000000000003</v>
      </c>
      <c r="M30" t="s">
        <v>181</v>
      </c>
    </row>
    <row r="31" spans="1:13" x14ac:dyDescent="0.3">
      <c r="A31" s="48" t="str">
        <v>Haikou (Urban)</v>
      </c>
      <c r="B31" s="49">
        <v>0.91159999999999997</v>
      </c>
      <c r="C31" s="49">
        <v>0.91579999999999995</v>
      </c>
      <c r="D31" s="49"/>
      <c r="E31" s="48" t="str">
        <v>Haikou (Urban)</v>
      </c>
      <c r="F31" s="49">
        <v>0.91549999999999998</v>
      </c>
      <c r="G31" s="49">
        <v>0.91820000000000002</v>
      </c>
      <c r="H31" s="49"/>
      <c r="I31" s="48" t="str">
        <v>Haikou (Urban)</v>
      </c>
      <c r="J31" s="49">
        <v>0.98880000000000001</v>
      </c>
      <c r="K31" s="49">
        <v>0.99429999999999996</v>
      </c>
      <c r="M31" t="s">
        <v>181</v>
      </c>
    </row>
    <row r="32" spans="1:13" x14ac:dyDescent="0.3">
      <c r="A32" s="48" t="str">
        <v>Suzhou (Urban)</v>
      </c>
      <c r="B32" s="49">
        <v>0.97019999999999995</v>
      </c>
      <c r="C32" s="49">
        <v>0.97919999999999996</v>
      </c>
      <c r="D32" s="49"/>
      <c r="E32" s="48" t="str">
        <v>Suzhou (Urban)</v>
      </c>
      <c r="F32" s="49">
        <v>0.97660000000000002</v>
      </c>
      <c r="G32" s="49">
        <v>0.98329999999999995</v>
      </c>
      <c r="H32" s="49"/>
      <c r="I32" s="48" t="str">
        <v>Suzhou (Urban)</v>
      </c>
      <c r="J32" s="49">
        <v>0.99299999999999999</v>
      </c>
      <c r="K32" s="49">
        <v>0.99660000000000004</v>
      </c>
      <c r="M32" t="s">
        <v>181</v>
      </c>
    </row>
    <row r="33" spans="1:13" x14ac:dyDescent="0.3">
      <c r="A33" s="48" t="str">
        <v>Liuzhou (Urban)</v>
      </c>
      <c r="B33" s="49">
        <v>0.93430000000000002</v>
      </c>
      <c r="C33" s="49">
        <v>0.96</v>
      </c>
      <c r="D33" s="49"/>
      <c r="E33" s="48" t="str">
        <v>Liuzhou (Urban)</v>
      </c>
      <c r="F33" s="49">
        <v>0.94089999999999996</v>
      </c>
      <c r="G33" s="49">
        <v>0.96319999999999995</v>
      </c>
      <c r="H33" s="49"/>
      <c r="I33" s="48" t="str">
        <v>Liuzhou (Urban)</v>
      </c>
      <c r="J33" s="49">
        <v>0.98719999999999997</v>
      </c>
      <c r="K33" s="49">
        <v>0.99419999999999997</v>
      </c>
      <c r="M33" t="s">
        <v>181</v>
      </c>
    </row>
    <row r="34" spans="1:13" x14ac:dyDescent="0.3">
      <c r="A34" s="48" t="str">
        <v>Sichuan (Rural)</v>
      </c>
      <c r="B34" s="49">
        <v>0.96419999999999995</v>
      </c>
      <c r="C34" s="49">
        <v>0.96909999999999996</v>
      </c>
      <c r="D34" s="49"/>
      <c r="E34" s="48" t="str">
        <v>Sichuan (Rural)</v>
      </c>
      <c r="F34" s="49">
        <v>0.97509999999999997</v>
      </c>
      <c r="G34" s="49">
        <v>0.97789999999999999</v>
      </c>
      <c r="H34" s="49"/>
      <c r="I34" s="48" t="str">
        <v>Sichuan (Rural)</v>
      </c>
      <c r="J34" s="49">
        <v>0.98870000000000002</v>
      </c>
      <c r="K34" s="49">
        <v>0.99229999999999996</v>
      </c>
      <c r="M34" t="s">
        <v>181</v>
      </c>
    </row>
    <row r="35" spans="1:13" x14ac:dyDescent="0.3">
      <c r="A35" s="48" t="str">
        <v>Gansu (Rural)</v>
      </c>
      <c r="B35" s="49">
        <v>0.93989999999999996</v>
      </c>
      <c r="C35" s="49">
        <v>0.94159999999999999</v>
      </c>
      <c r="D35" s="49"/>
      <c r="E35" s="48" t="str">
        <v>Gansu (Rural)</v>
      </c>
      <c r="F35" s="49">
        <v>0.96079999999999999</v>
      </c>
      <c r="G35" s="49">
        <v>0.96189999999999998</v>
      </c>
      <c r="H35" s="49"/>
      <c r="I35" s="48" t="str">
        <v>Gansu (Rural)</v>
      </c>
      <c r="J35" s="49">
        <v>0.98160000000000003</v>
      </c>
      <c r="K35" s="49">
        <v>0.98360000000000003</v>
      </c>
      <c r="M35" t="s">
        <v>181</v>
      </c>
    </row>
    <row r="36" spans="1:13" x14ac:dyDescent="0.3">
      <c r="A36" s="48" t="str">
        <v>Henan (Rural)</v>
      </c>
      <c r="B36" s="49">
        <v>0.8911</v>
      </c>
      <c r="C36" s="49">
        <v>0.90969999999999995</v>
      </c>
      <c r="D36" s="49"/>
      <c r="E36" s="48" t="str">
        <v>Henan (Rural)</v>
      </c>
      <c r="F36" s="49">
        <v>0.91059999999999997</v>
      </c>
      <c r="G36" s="49">
        <v>0.9264</v>
      </c>
      <c r="H36" s="49"/>
      <c r="I36" s="48" t="str">
        <v>Henan (Rural)</v>
      </c>
      <c r="J36" s="49">
        <v>0.98680000000000001</v>
      </c>
      <c r="K36" s="49">
        <v>0.99019999999999997</v>
      </c>
      <c r="M36" t="s">
        <v>181</v>
      </c>
    </row>
    <row r="37" spans="1:13" x14ac:dyDescent="0.3">
      <c r="A37" s="48" t="str">
        <v>Zhejiang (Rural)</v>
      </c>
      <c r="B37" s="49">
        <v>0.96689999999999998</v>
      </c>
      <c r="C37" s="49">
        <v>0.97619999999999996</v>
      </c>
      <c r="D37" s="49"/>
      <c r="E37" s="48" t="str">
        <v>Zhejiang (Rural)</v>
      </c>
      <c r="F37" s="49">
        <v>0.97389999999999999</v>
      </c>
      <c r="G37" s="49">
        <v>0.98170000000000002</v>
      </c>
      <c r="H37" s="49"/>
      <c r="I37" s="48" t="str">
        <v>Zhejiang (Rural)</v>
      </c>
      <c r="J37" s="49">
        <v>0.99129999999999996</v>
      </c>
      <c r="K37" s="49">
        <v>0.99529999999999996</v>
      </c>
      <c r="M37" t="s">
        <v>181</v>
      </c>
    </row>
    <row r="38" spans="1:13" x14ac:dyDescent="0.3">
      <c r="A38" s="48" t="str">
        <v>Hunan (Rural)</v>
      </c>
      <c r="B38" s="49">
        <v>0.93489999999999995</v>
      </c>
      <c r="C38" s="49">
        <v>0.94830000000000003</v>
      </c>
      <c r="D38" s="49"/>
      <c r="E38" s="48" t="str">
        <v>Hunan (Rural)</v>
      </c>
      <c r="F38" s="49">
        <v>0.95209999999999995</v>
      </c>
      <c r="G38" s="49">
        <v>0.96079999999999999</v>
      </c>
      <c r="H38" s="49"/>
      <c r="I38" s="48" t="str">
        <v>Hunan (Rural)</v>
      </c>
      <c r="J38" s="49">
        <v>0.97729999999999995</v>
      </c>
      <c r="K38" s="49">
        <v>0.98770000000000002</v>
      </c>
      <c r="M38" t="s">
        <v>181</v>
      </c>
    </row>
  </sheetData>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D29"/>
  <sheetViews>
    <sheetView workbookViewId="0"/>
  </sheetViews>
  <sheetFormatPr defaultRowHeight="14.4" x14ac:dyDescent="0.3"/>
  <cols>
    <col min="1" max="1" width="16.109375" customWidth="1"/>
  </cols>
  <sheetData>
    <row r="1" spans="1:134" x14ac:dyDescent="0.3">
      <c r="A1" s="13" t="s">
        <v>189</v>
      </c>
    </row>
    <row r="2" spans="1:134" x14ac:dyDescent="0.3">
      <c r="A2" s="13"/>
    </row>
    <row r="3" spans="1:134" s="1" customFormat="1" x14ac:dyDescent="0.3">
      <c r="A3" s="24"/>
      <c r="B3" s="1" t="str">
        <f>'Model Params - HRs'!B$4</f>
        <v>Age (10 yrs)</v>
      </c>
      <c r="C3" s="1" t="str">
        <f>'Model Params - HRs'!C$4</f>
        <v>Current Smoking</v>
      </c>
      <c r="D3" s="1" t="str">
        <f>'Model Params - HRs'!D$4</f>
        <v>CHD</v>
      </c>
      <c r="E3" s="1" t="str">
        <f>'Model Params - HRs'!E$4</f>
        <v>Age 65+</v>
      </c>
      <c r="F3" s="1" t="str">
        <f>'Model Params - HRs'!F$4</f>
        <v>DM, if Age&lt;65</v>
      </c>
      <c r="G3" s="1" t="str">
        <f>'Model Params - HRs'!G$4</f>
        <v>DM, if Age 65+</v>
      </c>
      <c r="H3" s="1" t="str">
        <f>'Model Params - HRs'!H$4</f>
        <v>HTN Rx</v>
      </c>
      <c r="I3" s="1" t="str">
        <f>'Model Params - HRs'!I$4</f>
        <v>SBP per 10 mmHg, if no HRx</v>
      </c>
      <c r="J3" s="1" t="str">
        <f>'Model Params - HRs'!J$4</f>
        <v>SBP per 10 mmHg, if HRx</v>
      </c>
      <c r="K3" s="1" t="str">
        <f>'Model Params - HRs'!K$4</f>
        <v>region_is_urban</v>
      </c>
      <c r="L3" s="1" t="str">
        <f>'Model Params - HRs'!L$4</f>
        <v>sbp_mean</v>
      </c>
      <c r="M3" s="1" t="str">
        <f>'Model Params - HRs'!M$4</f>
        <v>has_diabetes</v>
      </c>
      <c r="N3" s="1" t="str">
        <f>'Model Params - HRs'!N$4</f>
        <v>household_size</v>
      </c>
      <c r="O3" s="1" t="str">
        <f>'Model Params - HRs'!O$4</f>
        <v>has_health_cover</v>
      </c>
      <c r="P3" s="1" t="str">
        <f>'Model Params - HRs'!P$4</f>
        <v>years_since_quitting_smoking</v>
      </c>
      <c r="Q3" s="1" t="str">
        <f>'Model Params - HRs'!Q$4</f>
        <v>has_copd</v>
      </c>
      <c r="R3" s="1" t="str">
        <f>'Model Params - HRs'!R$4</f>
        <v>hypertension_diag</v>
      </c>
      <c r="S3" s="1" t="str">
        <f>'Model Params - HRs'!S$4</f>
        <v>rheum_heart_dis_diag</v>
      </c>
      <c r="T3" s="1" t="str">
        <f>'Model Params - HRs'!T$4</f>
        <v>tb_diag</v>
      </c>
      <c r="U3" s="1" t="str">
        <f>'Model Params - HRs'!U$4</f>
        <v>cirrhosis_hep_diag</v>
      </c>
      <c r="V3" s="1" t="str">
        <f>'Model Params - HRs'!V$4</f>
        <v>peptic_ulcer_diag</v>
      </c>
      <c r="W3" s="1" t="str">
        <f>'Model Params - HRs'!W$4</f>
        <v>gall_diag</v>
      </c>
      <c r="X3" s="1" t="str">
        <f>'Model Params - HRs'!X$4</f>
        <v>asthma_diag</v>
      </c>
      <c r="Y3" s="1" t="str">
        <f>'Model Params - HRs'!Y$4</f>
        <v>kidney_dis_diag</v>
      </c>
      <c r="Z3" s="1" t="str">
        <f>'Model Params - HRs'!Z$4</f>
        <v>fracture_diag</v>
      </c>
      <c r="AA3" s="1" t="str">
        <f>'Model Params - HRs'!AA$4</f>
        <v>rheum_arthritis_diag</v>
      </c>
      <c r="AB3" s="1" t="str">
        <f>'Model Params - HRs'!AB$4</f>
        <v>neurasthenia_diag</v>
      </c>
      <c r="AC3" s="1" t="str">
        <f>'Model Params - HRs'!AC$4</f>
        <v>head_injury_diag</v>
      </c>
      <c r="AD3" s="1" t="str">
        <f>'Model Params - HRs'!AD$4</f>
        <v>cancer_diag</v>
      </c>
      <c r="AE3" s="1" t="str">
        <f>'Model Params - HRs'!AE$4</f>
        <v>blood_transfusions</v>
      </c>
      <c r="AF3" s="1" t="str">
        <f>'Model Params - HRs'!AF$4</f>
        <v>children</v>
      </c>
      <c r="AG3" s="1" t="str">
        <f>'Model Params - HRs'!AG$4</f>
        <v>siblings</v>
      </c>
      <c r="AH3" s="1" t="str">
        <f>'Model Params - HRs'!AH$4</f>
        <v>mother_still_alive</v>
      </c>
      <c r="AI3" s="1" t="str">
        <f>'Model Params - HRs'!AI$4</f>
        <v>father_still_alive</v>
      </c>
      <c r="AJ3" s="1" t="str">
        <f>'Model Params - HRs'!AJ$4</f>
        <v>mother_stroke</v>
      </c>
      <c r="AK3" s="1" t="str">
        <f>'Model Params - HRs'!AK$4</f>
        <v>mother_heart_attack</v>
      </c>
      <c r="AL3" s="1" t="str">
        <f>'Model Params - HRs'!AL$4</f>
        <v>mother_diabetes</v>
      </c>
      <c r="AM3" s="1" t="str">
        <f>'Model Params - HRs'!AM$4</f>
        <v>mother_cancer</v>
      </c>
      <c r="AN3" s="1" t="str">
        <f>'Model Params - HRs'!AN$4</f>
        <v>father_stroke</v>
      </c>
      <c r="AO3" s="1" t="str">
        <f>'Model Params - HRs'!AO$4</f>
        <v>father_diabetes</v>
      </c>
      <c r="AP3" s="1" t="str">
        <f>'Model Params - HRs'!AP$4</f>
        <v>father_heart_attack</v>
      </c>
      <c r="AQ3" s="1" t="str">
        <f>'Model Params - HRs'!AQ$4</f>
        <v>father_cancer</v>
      </c>
      <c r="AR3" s="1" t="str">
        <f>'Model Params - HRs'!AR$4</f>
        <v>siblings_stroke</v>
      </c>
      <c r="AS3" s="1" t="str">
        <f>'Model Params - HRs'!AS$4</f>
        <v>siblings_diabetes</v>
      </c>
      <c r="AT3" s="1" t="str">
        <f>'Model Params - HRs'!AT$4</f>
        <v>siblings_heart_attack</v>
      </c>
      <c r="AU3" s="1" t="str">
        <f>'Model Params - HRs'!AU$4</f>
        <v>siblings_cancer</v>
      </c>
      <c r="AV3" s="1" t="str">
        <f>'Model Params - HRs'!AV$4</f>
        <v>children_stroke</v>
      </c>
      <c r="AW3" s="1" t="str">
        <f>'Model Params - HRs'!AW$4</f>
        <v>children_heart_attack</v>
      </c>
      <c r="AX3" s="1" t="str">
        <f>'Model Params - HRs'!AX$4</f>
        <v>children_diabetes</v>
      </c>
      <c r="AY3" s="1" t="str">
        <f>'Model Params - HRs'!AY$4</f>
        <v>children_cancer</v>
      </c>
      <c r="AZ3" s="1" t="str">
        <f>'Model Params - HRs'!AZ$4</f>
        <v>met</v>
      </c>
      <c r="BA3" s="1" t="str">
        <f>'Model Params - HRs'!BA$4</f>
        <v>met_hours</v>
      </c>
      <c r="BB3" s="1" t="str">
        <f>'Model Params - HRs'!BB$4</f>
        <v>standing_height_cm</v>
      </c>
      <c r="BC3" s="1" t="str">
        <f>'Model Params - HRs'!BC$4</f>
        <v>sitting_height_cm</v>
      </c>
      <c r="BD3" s="1" t="str">
        <f>'Model Params - HRs'!BD$4</f>
        <v>waist_cm</v>
      </c>
      <c r="BE3" s="1" t="str">
        <f>'Model Params - HRs'!BE$4</f>
        <v>waist_hip_ratio_percent</v>
      </c>
      <c r="BF3" s="1" t="str">
        <f>'Model Params - HRs'!BF$4</f>
        <v>weight_kg</v>
      </c>
      <c r="BG3" s="1" t="str">
        <f>'Model Params - HRs'!BG$4</f>
        <v>bmi_calc</v>
      </c>
      <c r="BH3" s="1" t="str">
        <f>'Model Params - HRs'!BH$4</f>
        <v>fat_percent</v>
      </c>
      <c r="BI3" s="1" t="str">
        <f>'Model Params - HRs'!BI$4</f>
        <v>dbp_mean</v>
      </c>
      <c r="BJ3" s="1" t="str">
        <f>'Model Params - HRs'!BJ$4</f>
        <v>heart_rate_mean_10s</v>
      </c>
      <c r="BK3" s="1" t="str">
        <f>'Model Params - HRs'!BK$4</f>
        <v>smoking_category_1</v>
      </c>
      <c r="BL3" s="1" t="str">
        <f>'Model Params - HRs'!BL$4</f>
        <v>smoking_category_2</v>
      </c>
      <c r="BM3" s="1" t="str">
        <f>'Model Params - HRs'!BM$4</f>
        <v>smoking_category_3</v>
      </c>
      <c r="BN3" s="1" t="str">
        <f>'Model Params - HRs'!BN$4</f>
        <v>smoking_category_4</v>
      </c>
      <c r="BO3" s="1" t="str">
        <f>'Model Params - HRs'!BO$4</f>
        <v>emph_bronc_diag</v>
      </c>
      <c r="BP3" s="1" t="str">
        <f>'Model Params - HRs'!BP$4</f>
        <v>psych_disorder_diag</v>
      </c>
      <c r="BQ3" s="1" t="str">
        <f>'Model Params - HRs'!BQ$4</f>
        <v>highest_education_0</v>
      </c>
      <c r="BR3" s="1" t="str">
        <f>'Model Params - HRs'!BR$4</f>
        <v>highest_education_1</v>
      </c>
      <c r="BS3" s="1" t="str">
        <f>'Model Params - HRs'!BS$4</f>
        <v>highest_education_2</v>
      </c>
      <c r="BT3" s="1" t="str">
        <f>'Model Params - HRs'!BT$4</f>
        <v>highest_education_3</v>
      </c>
      <c r="BU3" s="1" t="str">
        <f>'Model Params - HRs'!BU$4</f>
        <v>highest_education_4</v>
      </c>
      <c r="BV3" s="1" t="str">
        <f>'Model Params - HRs'!BV$4</f>
        <v>highest_education_5</v>
      </c>
      <c r="BW3" s="1" t="str">
        <f>'Model Params - HRs'!BW$4</f>
        <v>occupation_0</v>
      </c>
      <c r="BX3" s="1" t="str">
        <f>'Model Params - HRs'!BX$4</f>
        <v>occupation_1</v>
      </c>
      <c r="BY3" s="1" t="str">
        <f>'Model Params - HRs'!BY$4</f>
        <v>occupation_2</v>
      </c>
      <c r="BZ3" s="1" t="str">
        <f>'Model Params - HRs'!BZ$4</f>
        <v>occupation_3</v>
      </c>
      <c r="CA3" s="1" t="str">
        <f>'Model Params - HRs'!CA$4</f>
        <v>occupation_4</v>
      </c>
      <c r="CB3" s="1" t="str">
        <f>'Model Params - HRs'!CB$4</f>
        <v>occupation_5</v>
      </c>
      <c r="CC3" s="1" t="str">
        <f>'Model Params - HRs'!CC$4</f>
        <v>occupation_6</v>
      </c>
      <c r="CD3" s="1" t="str">
        <f>'Model Params - HRs'!CD$4</f>
        <v>occupation_7</v>
      </c>
      <c r="CE3" s="1" t="str">
        <f>'Model Params - HRs'!CE$4</f>
        <v>occupation_8</v>
      </c>
      <c r="CF3" s="1" t="str">
        <f>'Model Params - HRs'!CF$4</f>
        <v>occupation_9</v>
      </c>
      <c r="CG3" s="1" t="str">
        <f>'Model Params - HRs'!CG$4</f>
        <v>household_income_0</v>
      </c>
      <c r="CH3" s="1" t="str">
        <f>'Model Params - HRs'!CH$4</f>
        <v>household_income_1</v>
      </c>
      <c r="CI3" s="1" t="str">
        <f>'Model Params - HRs'!CI$4</f>
        <v>household_income_2</v>
      </c>
      <c r="CJ3" s="1" t="str">
        <f>'Model Params - HRs'!CJ$4</f>
        <v>household_income_3</v>
      </c>
      <c r="CK3" s="1" t="str">
        <f>'Model Params - HRs'!CK$4</f>
        <v>household_income_4</v>
      </c>
      <c r="CL3" s="1" t="str">
        <f>'Model Params - HRs'!CL$4</f>
        <v>household_income_5</v>
      </c>
      <c r="CM3" s="1" t="str">
        <f>'Model Params - HRs'!CM$4</f>
        <v>alcohol_category_1</v>
      </c>
      <c r="CN3" s="1" t="str">
        <f>'Model Params - HRs'!CN$4</f>
        <v>alcohol_category_2</v>
      </c>
      <c r="CO3" s="1" t="str">
        <f>'Model Params - HRs'!CO$4</f>
        <v>alcohol_category_3</v>
      </c>
      <c r="CP3" s="1" t="str">
        <f>'Model Params - HRs'!CP$4</f>
        <v>alcohol_category_4</v>
      </c>
      <c r="CQ3" s="1" t="str">
        <f>'Model Params - HRs'!CQ$4</f>
        <v>alcohol_category_5</v>
      </c>
      <c r="CR3" s="1" t="str">
        <f>'Model Params - HRs'!CR$4</f>
        <v>alcohol_category_6</v>
      </c>
      <c r="CS3" s="1" t="str">
        <f>'Model Params - HRs'!CS$4</f>
        <v>smoking_now_0</v>
      </c>
      <c r="CT3" s="1" t="str">
        <f>'Model Params - HRs'!CT$4</f>
        <v>smoking_now_1</v>
      </c>
      <c r="CU3" s="1" t="str">
        <f>'Model Params - HRs'!CU$4</f>
        <v>smoking_now_2</v>
      </c>
      <c r="CV3" s="1" t="str">
        <f>'Model Params - HRs'!CV$4</f>
        <v>smoking_now_3</v>
      </c>
      <c r="CW3" s="1" t="str">
        <f>'Model Params - HRs'!CW$4</f>
        <v>self_rated_health_0</v>
      </c>
      <c r="CX3" s="1" t="str">
        <f>'Model Params - HRs'!CX$4</f>
        <v>self_rated_health_1</v>
      </c>
      <c r="CY3" s="1" t="str">
        <f>'Model Params - HRs'!CY$4</f>
        <v>self_rated_health_2</v>
      </c>
      <c r="CZ3" s="1" t="str">
        <f>'Model Params - HRs'!CZ$4</f>
        <v>self_rated_health_3</v>
      </c>
      <c r="DA3" s="1" t="str">
        <f>'Model Params - HRs'!DA$4</f>
        <v>comparative_health_0</v>
      </c>
      <c r="DB3" s="1" t="str">
        <f>'Model Params - HRs'!DB$4</f>
        <v>comparative_health_1</v>
      </c>
      <c r="DC3" s="1" t="str">
        <f>'Model Params - HRs'!DC$4</f>
        <v>comparative_health_2</v>
      </c>
      <c r="DD3" s="1" t="str">
        <f>'Model Params - HRs'!DD$4</f>
        <v>comparative_health_3</v>
      </c>
      <c r="DE3" s="1" t="str">
        <f>'Model Params - HRs'!DE$4</f>
        <v>diet_freq_rice_0</v>
      </c>
      <c r="DF3" s="1" t="str">
        <f>'Model Params - HRs'!DF$4</f>
        <v>diet_freq_rice_1</v>
      </c>
      <c r="DG3" s="1" t="str">
        <f>'Model Params - HRs'!DG$4</f>
        <v>diet_freq_rice_2</v>
      </c>
      <c r="DH3" s="1" t="str">
        <f>'Model Params - HRs'!DH$4</f>
        <v>diet_freq_rice_3</v>
      </c>
      <c r="DI3" s="1" t="str">
        <f>'Model Params - HRs'!DI$4</f>
        <v>diet_freq_rice_4</v>
      </c>
      <c r="DJ3" s="1" t="str">
        <f>'Model Params - HRs'!DJ$4</f>
        <v>diet_freq_wheat_0</v>
      </c>
      <c r="DK3" s="1" t="str">
        <f>'Model Params - HRs'!DK$4</f>
        <v>diet_freq_wheat_1</v>
      </c>
      <c r="DL3" s="1" t="str">
        <f>'Model Params - HRs'!DL$4</f>
        <v>diet_freq_wheat_2</v>
      </c>
      <c r="DM3" s="1" t="str">
        <f>'Model Params - HRs'!DM$4</f>
        <v>diet_freq_wheat_3</v>
      </c>
      <c r="DN3" s="1" t="str">
        <f>'Model Params - HRs'!DN$4</f>
        <v>diet_freq_wheat_4</v>
      </c>
      <c r="DO3" s="1" t="str">
        <f>'Model Params - HRs'!DO$4</f>
        <v>diet_freq_other_staple_0</v>
      </c>
      <c r="DP3" s="1" t="str">
        <f>'Model Params - HRs'!DP$4</f>
        <v>diet_freq_other_staple_1</v>
      </c>
      <c r="DQ3" s="1" t="str">
        <f>'Model Params - HRs'!DQ$4</f>
        <v>diet_freq_other_staple_2</v>
      </c>
      <c r="DR3" s="1" t="str">
        <f>'Model Params - HRs'!DR$4</f>
        <v>diet_freq_other_staple_3</v>
      </c>
      <c r="DS3" s="1" t="str">
        <f>'Model Params - HRs'!DS$4</f>
        <v>diet_freq_other_staple_4</v>
      </c>
      <c r="DT3" s="1" t="str">
        <f>'Model Params - HRs'!DT$4</f>
        <v>bowel_movement_freq_0</v>
      </c>
      <c r="DU3" s="1" t="str">
        <f>'Model Params - HRs'!DU$4</f>
        <v>bowel_movement_freq_1</v>
      </c>
      <c r="DV3" s="1" t="str">
        <f>'Model Params - HRs'!DV$4</f>
        <v>bowel_movement_freq_2</v>
      </c>
      <c r="DW3" s="1" t="str">
        <f>'Model Params - HRs'!DW$4</f>
        <v>bowel_movement_freq_3</v>
      </c>
      <c r="DX3" s="1" t="str">
        <f>'Model Params - HRs'!DX$4</f>
        <v>gum_bleed_freq_0</v>
      </c>
      <c r="DY3" s="1" t="str">
        <f>'Model Params - HRs'!DY$4</f>
        <v>gum_bleed_freq_1</v>
      </c>
      <c r="DZ3" s="1" t="str">
        <f>'Model Params - HRs'!DZ$4</f>
        <v>gum_bleed_freq_2</v>
      </c>
      <c r="EA3" s="1" t="str">
        <f>'Model Params - HRs'!EA$4</f>
        <v>gum_bleed_freq_3</v>
      </c>
      <c r="EB3" s="1" t="str">
        <f>'Model Params - HRs'!EB$4</f>
        <v>missing_mother_history</v>
      </c>
      <c r="EC3" s="1" t="str">
        <f>'Model Params - HRs'!EC$4</f>
        <v>missing_father_history</v>
      </c>
      <c r="ED3" s="1" t="str">
        <f>'Model Params - HRs'!ED$4</f>
        <v>missing_siblings_history</v>
      </c>
    </row>
    <row r="4" spans="1:134" x14ac:dyDescent="0.3">
      <c r="A4" s="1" t="s">
        <v>2</v>
      </c>
      <c r="B4">
        <v>5.2618942287082904</v>
      </c>
      <c r="C4">
        <v>0.67703563704381997</v>
      </c>
      <c r="D4">
        <v>2.51349297585877E-2</v>
      </c>
      <c r="E4">
        <v>0.163250394559943</v>
      </c>
      <c r="F4">
        <v>3.92708921925842E-2</v>
      </c>
      <c r="G4">
        <v>1.4213900200689701E-2</v>
      </c>
      <c r="H4">
        <v>9.8742279289986898E-2</v>
      </c>
      <c r="I4">
        <v>0.96745538062856395</v>
      </c>
      <c r="J4">
        <v>0.28504228123843001</v>
      </c>
      <c r="K4">
        <v>0.43121992089316602</v>
      </c>
      <c r="L4">
        <v>13.2524976618671</v>
      </c>
      <c r="M4">
        <v>5.3484792393273903E-2</v>
      </c>
      <c r="N4">
        <v>3.8079710850885502</v>
      </c>
      <c r="O4">
        <v>0.848781248173333</v>
      </c>
      <c r="P4">
        <v>1.3956214400301401</v>
      </c>
      <c r="Q4">
        <v>8.7358494242347401E-2</v>
      </c>
      <c r="R4">
        <v>0.10228844767453101</v>
      </c>
      <c r="S4">
        <v>9.4986653157453705E-4</v>
      </c>
      <c r="T4">
        <v>1.98838727276269E-2</v>
      </c>
      <c r="U4">
        <v>1.7414219745533099E-2</v>
      </c>
      <c r="V4">
        <v>5.32266235411024E-2</v>
      </c>
      <c r="W4">
        <v>3.8608421175691202E-2</v>
      </c>
      <c r="X4">
        <v>5.7527814040488597E-3</v>
      </c>
      <c r="Y4">
        <v>1.24262026771622E-2</v>
      </c>
      <c r="Z4">
        <v>8.8376556319778601E-2</v>
      </c>
      <c r="AA4">
        <v>1.43259357403113E-2</v>
      </c>
      <c r="AB4">
        <v>7.2287278608031396E-3</v>
      </c>
      <c r="AC4">
        <v>1.6547162091070201E-2</v>
      </c>
      <c r="AD4">
        <v>4.5593593515577801E-3</v>
      </c>
      <c r="AE4">
        <v>5.4327494495645202E-2</v>
      </c>
      <c r="AF4">
        <v>2.0114324961518202</v>
      </c>
      <c r="AG4">
        <v>3.3372835004557801</v>
      </c>
      <c r="AH4">
        <v>0.56728464820840496</v>
      </c>
      <c r="AI4">
        <v>0.71052939228026402</v>
      </c>
      <c r="AJ4">
        <v>8.0058713949927293E-2</v>
      </c>
      <c r="AK4">
        <v>1.29229208727116E-2</v>
      </c>
      <c r="AL4">
        <v>3.2121992373038401E-2</v>
      </c>
      <c r="AM4">
        <v>6.0323219319035198E-2</v>
      </c>
      <c r="AN4">
        <v>9.6293657841577701E-2</v>
      </c>
      <c r="AO4">
        <v>1.7038634567154199E-2</v>
      </c>
      <c r="AP4">
        <v>1.5770007709347798E-2</v>
      </c>
      <c r="AQ4">
        <v>9.4556614913196599E-2</v>
      </c>
      <c r="AR4">
        <v>3.01356641106761E-2</v>
      </c>
      <c r="AS4">
        <v>3.0184411545342401E-2</v>
      </c>
      <c r="AT4">
        <v>5.3378440959544497E-3</v>
      </c>
      <c r="AU4">
        <v>4.0353126416722299E-2</v>
      </c>
      <c r="AV4">
        <v>4.3352882723145502E-4</v>
      </c>
      <c r="AW4">
        <v>2.6303996258987197E-4</v>
      </c>
      <c r="AX4">
        <v>1.3054575921126899E-3</v>
      </c>
      <c r="AY4">
        <v>1.8705064006390799E-3</v>
      </c>
      <c r="AZ4">
        <v>22.304812413536201</v>
      </c>
      <c r="BA4">
        <v>6.3557847358882897</v>
      </c>
      <c r="BB4">
        <v>165.24510112429499</v>
      </c>
      <c r="BC4">
        <v>88.357175145660804</v>
      </c>
      <c r="BD4">
        <v>81.945280381106201</v>
      </c>
      <c r="BE4">
        <v>90.302038072599004</v>
      </c>
      <c r="BF4">
        <v>64.124613840840098</v>
      </c>
      <c r="BG4">
        <v>23.408066111032699</v>
      </c>
      <c r="BH4">
        <v>21.955713471072102</v>
      </c>
      <c r="BI4">
        <v>79.103036163123704</v>
      </c>
      <c r="BJ4">
        <v>7.7711944449857402</v>
      </c>
      <c r="BK4">
        <v>0.14337139294273499</v>
      </c>
      <c r="BL4">
        <v>0.112839272840636</v>
      </c>
      <c r="BM4">
        <v>0.12874344835648699</v>
      </c>
      <c r="BN4">
        <v>0.61504588586013997</v>
      </c>
      <c r="BO4">
        <v>3.10825555793698E-2</v>
      </c>
      <c r="BP4">
        <v>2.6109151842253898E-3</v>
      </c>
      <c r="BQ4">
        <v>8.8600627399021803E-2</v>
      </c>
      <c r="BR4">
        <v>0.33331060148471398</v>
      </c>
      <c r="BS4">
        <v>0.325083295988153</v>
      </c>
      <c r="BT4">
        <v>0.17495080178477401</v>
      </c>
      <c r="BU4">
        <v>4.4828829179899797E-2</v>
      </c>
      <c r="BV4">
        <v>3.3225844163435499E-2</v>
      </c>
      <c r="BW4">
        <v>0.43863862206028398</v>
      </c>
      <c r="BX4">
        <v>0.19463008787483099</v>
      </c>
      <c r="BY4">
        <v>3.4273132903376601E-2</v>
      </c>
      <c r="BZ4">
        <v>3.73468035773434E-2</v>
      </c>
      <c r="CA4">
        <v>4.9602517389864098E-2</v>
      </c>
      <c r="CB4">
        <v>0.13936246906844801</v>
      </c>
      <c r="CC4">
        <v>2.60312140755606E-2</v>
      </c>
      <c r="CD4">
        <v>3.5671141593437601E-2</v>
      </c>
      <c r="CE4">
        <v>2.7516902753151599E-2</v>
      </c>
      <c r="CF4">
        <v>1.6927108703700001E-2</v>
      </c>
      <c r="CG4">
        <v>2.8734680357734299E-2</v>
      </c>
      <c r="CH4">
        <v>6.2915262163162705E-2</v>
      </c>
      <c r="CI4">
        <v>0.168009469438653</v>
      </c>
      <c r="CJ4">
        <v>0.28228571985269701</v>
      </c>
      <c r="CK4">
        <v>0.25448142158486398</v>
      </c>
      <c r="CL4">
        <v>0.20357344660288701</v>
      </c>
      <c r="CM4">
        <v>0.201576291331371</v>
      </c>
      <c r="CN4">
        <v>3.5149932778676202E-2</v>
      </c>
      <c r="CO4">
        <v>0.31593047951210901</v>
      </c>
      <c r="CP4">
        <v>6.3455955419597407E-2</v>
      </c>
      <c r="CQ4">
        <v>4.7858659860101703E-2</v>
      </c>
      <c r="CR4">
        <v>0.33602868109814299</v>
      </c>
      <c r="CS4">
        <v>0.32296436295617897</v>
      </c>
      <c r="CT4">
        <v>9.4577479882313895E-2</v>
      </c>
      <c r="CU4">
        <v>1.6707908734875199E-2</v>
      </c>
      <c r="CV4">
        <v>0.56575024842663102</v>
      </c>
      <c r="CW4">
        <v>0.20272100227967901</v>
      </c>
      <c r="CX4">
        <v>0.29666036669719198</v>
      </c>
      <c r="CY4">
        <v>0.41799485610739801</v>
      </c>
      <c r="CZ4">
        <v>8.2623774915729795E-2</v>
      </c>
      <c r="DA4">
        <v>0.20689554390818901</v>
      </c>
      <c r="DB4">
        <v>0.635314576310815</v>
      </c>
      <c r="DC4">
        <v>0.130730861407166</v>
      </c>
      <c r="DD4">
        <v>2.7059018373828399E-2</v>
      </c>
      <c r="DE4">
        <v>0.68734777779942702</v>
      </c>
      <c r="DF4">
        <v>1.97620949671687E-2</v>
      </c>
      <c r="DG4">
        <v>0.15899791516473999</v>
      </c>
      <c r="DH4">
        <v>9.6920483993531106E-2</v>
      </c>
      <c r="DI4">
        <v>3.6971728075132E-2</v>
      </c>
      <c r="DJ4">
        <v>0.41537419870233599</v>
      </c>
      <c r="DK4">
        <v>8.2886814878319601E-2</v>
      </c>
      <c r="DL4">
        <v>0.24072540576349699</v>
      </c>
      <c r="DM4">
        <v>0.18128811643902301</v>
      </c>
      <c r="DN4">
        <v>7.9725464216822806E-2</v>
      </c>
      <c r="DO4">
        <v>0.13487617637316601</v>
      </c>
      <c r="DP4">
        <v>7.1556612045281798E-3</v>
      </c>
      <c r="DQ4">
        <v>0.114656197026674</v>
      </c>
      <c r="DR4">
        <v>0.42836545018802402</v>
      </c>
      <c r="DS4">
        <v>0.31494651520760603</v>
      </c>
      <c r="DT4">
        <v>0.12695087972254099</v>
      </c>
      <c r="DU4">
        <v>0.78997720320324205</v>
      </c>
      <c r="DV4">
        <v>6.4035617559378796E-2</v>
      </c>
      <c r="DW4">
        <v>1.9036299514837401E-2</v>
      </c>
      <c r="DX4">
        <v>0.65533484013015597</v>
      </c>
      <c r="DY4">
        <v>0.192033786021861</v>
      </c>
      <c r="DZ4">
        <v>3.7463710227383401E-2</v>
      </c>
      <c r="EA4">
        <v>0.11516766362059799</v>
      </c>
      <c r="EB4">
        <v>1.12035539621612E-3</v>
      </c>
      <c r="EC4">
        <v>1.68540420474251E-3</v>
      </c>
      <c r="ED4">
        <v>7.4527989400463698E-4</v>
      </c>
    </row>
    <row r="5" spans="1:134" x14ac:dyDescent="0.3">
      <c r="A5" s="1" t="s">
        <v>3</v>
      </c>
      <c r="B5">
        <v>5.1321909636274201</v>
      </c>
      <c r="C5">
        <v>3.2115331151670201E-2</v>
      </c>
      <c r="D5">
        <v>3.0430515593755099E-2</v>
      </c>
      <c r="E5">
        <v>0.125868785358517</v>
      </c>
      <c r="F5">
        <v>4.32960753511148E-2</v>
      </c>
      <c r="G5">
        <v>1.6268686212313501E-2</v>
      </c>
      <c r="H5">
        <v>0.114014784842689</v>
      </c>
      <c r="I5">
        <v>0.61404442821779004</v>
      </c>
      <c r="J5">
        <v>0.352139514786517</v>
      </c>
      <c r="K5">
        <v>0.44346824139420998</v>
      </c>
      <c r="L5">
        <v>12.9661839430039</v>
      </c>
      <c r="M5">
        <v>5.9564761563428402E-2</v>
      </c>
      <c r="N5">
        <v>3.7936285165919101</v>
      </c>
      <c r="O5">
        <v>0.80221002247537199</v>
      </c>
      <c r="P5">
        <v>0.101173230078367</v>
      </c>
      <c r="Q5">
        <v>6.1319917333502998E-2</v>
      </c>
      <c r="R5">
        <v>0.11218258979263</v>
      </c>
      <c r="S5">
        <v>2.33127560299984E-3</v>
      </c>
      <c r="T5">
        <v>1.10702095803368E-2</v>
      </c>
      <c r="U5">
        <v>8.3738347808902398E-3</v>
      </c>
      <c r="V5">
        <v>2.9070604825338499E-2</v>
      </c>
      <c r="W5">
        <v>7.5096550315023602E-2</v>
      </c>
      <c r="X5">
        <v>5.2654673102237801E-3</v>
      </c>
      <c r="Y5">
        <v>1.6014121634974399E-2</v>
      </c>
      <c r="Z5">
        <v>5.5809934047677201E-2</v>
      </c>
      <c r="AA5">
        <v>2.47497060783991E-2</v>
      </c>
      <c r="AB5">
        <v>1.3498621666795E-2</v>
      </c>
      <c r="AC5">
        <v>7.0641670211589996E-3</v>
      </c>
      <c r="AD5">
        <v>5.2855645136979101E-3</v>
      </c>
      <c r="AE5">
        <v>6.6290625659439495E-2</v>
      </c>
      <c r="AF5">
        <v>2.12729568680518</v>
      </c>
      <c r="AG5">
        <v>3.5371334860369998</v>
      </c>
      <c r="AH5">
        <v>0.53408653185909105</v>
      </c>
      <c r="AI5">
        <v>0.68637309118436096</v>
      </c>
      <c r="AJ5">
        <v>8.2020526107355898E-2</v>
      </c>
      <c r="AK5">
        <v>1.3666172196454499E-2</v>
      </c>
      <c r="AL5">
        <v>3.4433921104033399E-2</v>
      </c>
      <c r="AM5">
        <v>5.7493908619219901E-2</v>
      </c>
      <c r="AN5">
        <v>9.3051371691669105E-2</v>
      </c>
      <c r="AO5">
        <v>1.7950035429910902E-2</v>
      </c>
      <c r="AP5">
        <v>1.53070648249829E-2</v>
      </c>
      <c r="AQ5">
        <v>9.0334518808077302E-2</v>
      </c>
      <c r="AR5">
        <v>3.1507708405297402E-2</v>
      </c>
      <c r="AS5">
        <v>3.5736683423826403E-2</v>
      </c>
      <c r="AT5">
        <v>5.8890405491966204E-3</v>
      </c>
      <c r="AU5">
        <v>4.34467655551493E-2</v>
      </c>
      <c r="AV5">
        <v>6.4311051117236996E-4</v>
      </c>
      <c r="AW5">
        <v>2.7801131472555502E-4</v>
      </c>
      <c r="AX5">
        <v>1.4670958536119601E-3</v>
      </c>
      <c r="AY5">
        <v>2.47195602731879E-3</v>
      </c>
      <c r="AZ5">
        <v>20.540580943166599</v>
      </c>
      <c r="BA5">
        <v>6.43294970004865</v>
      </c>
      <c r="BB5">
        <v>154.15440346475799</v>
      </c>
      <c r="BC5">
        <v>83.1664108739498</v>
      </c>
      <c r="BD5">
        <v>78.984367055330907</v>
      </c>
      <c r="BE5">
        <v>86.619442704547595</v>
      </c>
      <c r="BF5">
        <v>56.670191393008601</v>
      </c>
      <c r="BG5">
        <v>23.799880421238498</v>
      </c>
      <c r="BH5">
        <v>32.065174909529297</v>
      </c>
      <c r="BI5">
        <v>76.702502771739304</v>
      </c>
      <c r="BJ5">
        <v>7.9666352926993396</v>
      </c>
      <c r="BK5">
        <v>0.94994121567983802</v>
      </c>
      <c r="BL5">
        <v>1.8301853297113702E-2</v>
      </c>
      <c r="BM5">
        <v>8.4408254591373608E-3</v>
      </c>
      <c r="BN5">
        <v>2.33161055639107E-2</v>
      </c>
      <c r="BO5">
        <v>2.2210759372833198E-2</v>
      </c>
      <c r="BP5">
        <v>4.4247342982224004E-3</v>
      </c>
      <c r="BQ5">
        <v>0.25279602343333901</v>
      </c>
      <c r="BR5">
        <v>0.31387812385906499</v>
      </c>
      <c r="BS5">
        <v>0.25394491356527699</v>
      </c>
      <c r="BT5">
        <v>0.134989566201863</v>
      </c>
      <c r="BU5">
        <v>2.91342459696733E-2</v>
      </c>
      <c r="BV5">
        <v>1.5257126970781999E-2</v>
      </c>
      <c r="BW5">
        <v>0.40870007938395297</v>
      </c>
      <c r="BX5">
        <v>0.10753678625619199</v>
      </c>
      <c r="BY5">
        <v>1.33579412424761E-2</v>
      </c>
      <c r="BZ5">
        <v>2.6548405789334401E-2</v>
      </c>
      <c r="CA5">
        <v>5.0366941440098602E-2</v>
      </c>
      <c r="CB5">
        <v>0.17463799912242201</v>
      </c>
      <c r="CC5">
        <v>0.155485364211569</v>
      </c>
      <c r="CD5">
        <v>2.1912650854633502E-2</v>
      </c>
      <c r="CE5">
        <v>2.5824906464265399E-2</v>
      </c>
      <c r="CF5">
        <v>1.5628925235053499E-2</v>
      </c>
      <c r="CG5">
        <v>3.0755420383253601E-2</v>
      </c>
      <c r="CH5">
        <v>7.0460795380322794E-2</v>
      </c>
      <c r="CI5">
        <v>0.196192249848433</v>
      </c>
      <c r="CJ5">
        <v>0.294993451661201</v>
      </c>
      <c r="CK5">
        <v>0.242630188009338</v>
      </c>
      <c r="CL5">
        <v>0.16496789471744999</v>
      </c>
      <c r="CM5">
        <v>0.63543002991133701</v>
      </c>
      <c r="CN5">
        <v>4.3075006112899298E-3</v>
      </c>
      <c r="CO5">
        <v>0.32114996198279</v>
      </c>
      <c r="CP5">
        <v>1.40177994232102E-2</v>
      </c>
      <c r="CQ5">
        <v>4.36109315388763E-3</v>
      </c>
      <c r="CR5">
        <v>2.0733614917484201E-2</v>
      </c>
      <c r="CS5">
        <v>0.96788466884832902</v>
      </c>
      <c r="CT5">
        <v>1.0356758857005001E-2</v>
      </c>
      <c r="CU5">
        <v>1.0685013180415899E-3</v>
      </c>
      <c r="CV5">
        <v>2.0690070976623599E-2</v>
      </c>
      <c r="CW5">
        <v>0.16122311580343501</v>
      </c>
      <c r="CX5">
        <v>0.27582406908078699</v>
      </c>
      <c r="CY5">
        <v>0.452990966307038</v>
      </c>
      <c r="CZ5">
        <v>0.10996184880873799</v>
      </c>
      <c r="DA5">
        <v>0.16751019095692801</v>
      </c>
      <c r="DB5">
        <v>0.62661070712010403</v>
      </c>
      <c r="DC5">
        <v>0.17273881339411601</v>
      </c>
      <c r="DD5">
        <v>3.3140288528851203E-2</v>
      </c>
      <c r="DE5">
        <v>0.70344901506955304</v>
      </c>
      <c r="DF5">
        <v>2.0579536357515801E-2</v>
      </c>
      <c r="DG5">
        <v>0.15327467182941401</v>
      </c>
      <c r="DH5">
        <v>9.3468743824296804E-2</v>
      </c>
      <c r="DI5">
        <v>2.9228032919219198E-2</v>
      </c>
      <c r="DJ5">
        <v>0.38393362563599198</v>
      </c>
      <c r="DK5">
        <v>6.6012614344713894E-2</v>
      </c>
      <c r="DL5">
        <v>0.22645193921265799</v>
      </c>
      <c r="DM5">
        <v>0.20981815380389801</v>
      </c>
      <c r="DN5">
        <v>0.113783667002736</v>
      </c>
      <c r="DO5">
        <v>0.12561757031508999</v>
      </c>
      <c r="DP5">
        <v>9.7471436849562304E-3</v>
      </c>
      <c r="DQ5">
        <v>0.13519723730442901</v>
      </c>
      <c r="DR5">
        <v>0.45841386171114201</v>
      </c>
      <c r="DS5">
        <v>0.27102418698438102</v>
      </c>
      <c r="DT5">
        <v>7.5361163494099798E-2</v>
      </c>
      <c r="DU5">
        <v>0.74736475419445303</v>
      </c>
      <c r="DV5">
        <v>0.116557081082167</v>
      </c>
      <c r="DW5">
        <v>6.0717001229278901E-2</v>
      </c>
      <c r="DX5">
        <v>0.62331811528425796</v>
      </c>
      <c r="DY5">
        <v>0.233328532334725</v>
      </c>
      <c r="DZ5">
        <v>6.4455081075468296E-2</v>
      </c>
      <c r="EA5">
        <v>7.8898271305547801E-2</v>
      </c>
      <c r="EB5">
        <v>1.96617640655302E-3</v>
      </c>
      <c r="EC5">
        <v>2.60593738381304E-3</v>
      </c>
      <c r="ED5">
        <v>1.23262847974704E-3</v>
      </c>
    </row>
    <row r="6" spans="1:134" x14ac:dyDescent="0.3">
      <c r="A6" s="35"/>
    </row>
    <row r="7" spans="1:134" x14ac:dyDescent="0.3">
      <c r="A7" s="35"/>
    </row>
    <row r="8" spans="1:134" x14ac:dyDescent="0.3">
      <c r="A8" s="35"/>
    </row>
    <row r="9" spans="1:134" x14ac:dyDescent="0.3">
      <c r="A9" s="35"/>
    </row>
    <row r="10" spans="1:134" x14ac:dyDescent="0.3">
      <c r="A10" s="35"/>
    </row>
    <row r="11" spans="1:134" x14ac:dyDescent="0.3">
      <c r="A11" s="35"/>
    </row>
    <row r="12" spans="1:134" x14ac:dyDescent="0.3">
      <c r="A12" s="35"/>
    </row>
    <row r="13" spans="1:134" x14ac:dyDescent="0.3">
      <c r="A13" s="35"/>
    </row>
    <row r="14" spans="1:134" x14ac:dyDescent="0.3">
      <c r="A14" s="35"/>
    </row>
    <row r="15" spans="1:134" x14ac:dyDescent="0.3">
      <c r="A15" s="35"/>
    </row>
    <row r="17" spans="1:1" x14ac:dyDescent="0.3">
      <c r="A17" s="18"/>
    </row>
    <row r="18" spans="1:1" s="1" customFormat="1" x14ac:dyDescent="0.3">
      <c r="A18" s="24"/>
    </row>
    <row r="19" spans="1:1" x14ac:dyDescent="0.3">
      <c r="A19" s="1"/>
    </row>
    <row r="20" spans="1:1" x14ac:dyDescent="0.3">
      <c r="A20" s="34"/>
    </row>
    <row r="21" spans="1:1" x14ac:dyDescent="0.3">
      <c r="A21" s="35"/>
    </row>
    <row r="22" spans="1:1" x14ac:dyDescent="0.3">
      <c r="A22" s="35"/>
    </row>
    <row r="23" spans="1:1" x14ac:dyDescent="0.3">
      <c r="A23" s="35"/>
    </row>
    <row r="24" spans="1:1" x14ac:dyDescent="0.3">
      <c r="A24" s="35"/>
    </row>
    <row r="25" spans="1:1" x14ac:dyDescent="0.3">
      <c r="A25" s="35"/>
    </row>
    <row r="26" spans="1:1" x14ac:dyDescent="0.3">
      <c r="A26" s="35"/>
    </row>
    <row r="27" spans="1:1" x14ac:dyDescent="0.3">
      <c r="A27" s="35"/>
    </row>
    <row r="28" spans="1:1" x14ac:dyDescent="0.3">
      <c r="A28" s="35"/>
    </row>
    <row r="29" spans="1:1" x14ac:dyDescent="0.3">
      <c r="A29" s="35"/>
    </row>
  </sheetData>
  <pageMargins left="0.25" right="0.25" top="0.75" bottom="0.75" header="0.3" footer="0.3"/>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G22"/>
  <sheetViews>
    <sheetView zoomScale="85" zoomScaleNormal="85" workbookViewId="0">
      <selection activeCell="A30" sqref="A30"/>
    </sheetView>
  </sheetViews>
  <sheetFormatPr defaultRowHeight="14.4" outlineLevelRow="1" x14ac:dyDescent="0.3"/>
  <cols>
    <col min="1" max="1" width="53.33203125" customWidth="1"/>
  </cols>
  <sheetData>
    <row r="1" spans="1:137" x14ac:dyDescent="0.3">
      <c r="A1" s="13" t="s">
        <v>166</v>
      </c>
    </row>
    <row r="3" spans="1:137" x14ac:dyDescent="0.3">
      <c r="A3" s="24" t="s">
        <v>167</v>
      </c>
      <c r="B3" t="str">
        <f>'Model Params - HRs'!B$4</f>
        <v>Age (10 yrs)</v>
      </c>
      <c r="C3" t="str">
        <f>'Model Params - HRs'!C$4</f>
        <v>Current Smoking</v>
      </c>
      <c r="D3" t="str">
        <f>'Model Params - HRs'!D$4</f>
        <v>CHD</v>
      </c>
      <c r="E3" t="str">
        <f>'Model Params - HRs'!E$4</f>
        <v>Age 65+</v>
      </c>
      <c r="F3" t="str">
        <f>'Model Params - HRs'!F$4</f>
        <v>DM, if Age&lt;65</v>
      </c>
      <c r="G3" t="str">
        <f>'Model Params - HRs'!G$4</f>
        <v>DM, if Age 65+</v>
      </c>
      <c r="H3" t="str">
        <f>'Model Params - HRs'!H$4</f>
        <v>HTN Rx</v>
      </c>
      <c r="I3" t="str">
        <f>'Model Params - HRs'!I$4</f>
        <v>SBP per 10 mmHg, if no HRx</v>
      </c>
      <c r="J3" t="str">
        <f>'Model Params - HRs'!J$4</f>
        <v>SBP per 10 mmHg, if HRx</v>
      </c>
      <c r="K3" t="str">
        <f>'Model Params - HRs'!K$4</f>
        <v>region_is_urban</v>
      </c>
      <c r="L3" t="str">
        <f>'Model Params - HRs'!L$4</f>
        <v>sbp_mean</v>
      </c>
      <c r="M3" t="str">
        <f>'Model Params - HRs'!M$4</f>
        <v>has_diabetes</v>
      </c>
      <c r="N3" t="str">
        <f>'Model Params - HRs'!N$4</f>
        <v>household_size</v>
      </c>
      <c r="O3" t="str">
        <f>'Model Params - HRs'!O$4</f>
        <v>has_health_cover</v>
      </c>
      <c r="P3" t="str">
        <f>'Model Params - HRs'!P$4</f>
        <v>years_since_quitting_smoking</v>
      </c>
      <c r="Q3" t="str">
        <f>'Model Params - HRs'!Q$4</f>
        <v>has_copd</v>
      </c>
      <c r="R3" t="str">
        <f>'Model Params - HRs'!R$4</f>
        <v>hypertension_diag</v>
      </c>
      <c r="S3" t="str">
        <f>'Model Params - HRs'!S$4</f>
        <v>rheum_heart_dis_diag</v>
      </c>
      <c r="T3" t="str">
        <f>'Model Params - HRs'!T$4</f>
        <v>tb_diag</v>
      </c>
      <c r="U3" t="str">
        <f>'Model Params - HRs'!U$4</f>
        <v>cirrhosis_hep_diag</v>
      </c>
      <c r="V3" t="str">
        <f>'Model Params - HRs'!V$4</f>
        <v>peptic_ulcer_diag</v>
      </c>
      <c r="W3" t="str">
        <f>'Model Params - HRs'!W$4</f>
        <v>gall_diag</v>
      </c>
      <c r="X3" t="str">
        <f>'Model Params - HRs'!X$4</f>
        <v>asthma_diag</v>
      </c>
      <c r="Y3" t="str">
        <f>'Model Params - HRs'!Y$4</f>
        <v>kidney_dis_diag</v>
      </c>
      <c r="Z3" t="str">
        <f>'Model Params - HRs'!Z$4</f>
        <v>fracture_diag</v>
      </c>
      <c r="AA3" t="str">
        <f>'Model Params - HRs'!AA$4</f>
        <v>rheum_arthritis_diag</v>
      </c>
      <c r="AB3" t="str">
        <f>'Model Params - HRs'!AB$4</f>
        <v>neurasthenia_diag</v>
      </c>
      <c r="AC3" t="str">
        <f>'Model Params - HRs'!AC$4</f>
        <v>head_injury_diag</v>
      </c>
      <c r="AD3" t="str">
        <f>'Model Params - HRs'!AD$4</f>
        <v>cancer_diag</v>
      </c>
      <c r="AE3" t="str">
        <f>'Model Params - HRs'!AE$4</f>
        <v>blood_transfusions</v>
      </c>
      <c r="AF3" t="str">
        <f>'Model Params - HRs'!AF$4</f>
        <v>children</v>
      </c>
      <c r="AG3" t="str">
        <f>'Model Params - HRs'!AG$4</f>
        <v>siblings</v>
      </c>
      <c r="AH3" t="str">
        <f>'Model Params - HRs'!AH$4</f>
        <v>mother_still_alive</v>
      </c>
      <c r="AI3" t="str">
        <f>'Model Params - HRs'!AI$4</f>
        <v>father_still_alive</v>
      </c>
      <c r="AJ3" t="str">
        <f>'Model Params - HRs'!AJ$4</f>
        <v>mother_stroke</v>
      </c>
      <c r="AK3" t="str">
        <f>'Model Params - HRs'!AK$4</f>
        <v>mother_heart_attack</v>
      </c>
      <c r="AL3" t="str">
        <f>'Model Params - HRs'!AL$4</f>
        <v>mother_diabetes</v>
      </c>
      <c r="AM3" t="str">
        <f>'Model Params - HRs'!AM$4</f>
        <v>mother_cancer</v>
      </c>
      <c r="AN3" t="str">
        <f>'Model Params - HRs'!AN$4</f>
        <v>father_stroke</v>
      </c>
      <c r="AO3" t="str">
        <f>'Model Params - HRs'!AO$4</f>
        <v>father_diabetes</v>
      </c>
      <c r="AP3" t="str">
        <f>'Model Params - HRs'!AP$4</f>
        <v>father_heart_attack</v>
      </c>
      <c r="AQ3" t="str">
        <f>'Model Params - HRs'!AQ$4</f>
        <v>father_cancer</v>
      </c>
      <c r="AR3" t="str">
        <f>'Model Params - HRs'!AR$4</f>
        <v>siblings_stroke</v>
      </c>
      <c r="AS3" t="str">
        <f>'Model Params - HRs'!AS$4</f>
        <v>siblings_diabetes</v>
      </c>
      <c r="AT3" t="str">
        <f>'Model Params - HRs'!AT$4</f>
        <v>siblings_heart_attack</v>
      </c>
      <c r="AU3" t="str">
        <f>'Model Params - HRs'!AU$4</f>
        <v>siblings_cancer</v>
      </c>
      <c r="AV3" t="str">
        <f>'Model Params - HRs'!AV$4</f>
        <v>children_stroke</v>
      </c>
      <c r="AW3" t="str">
        <f>'Model Params - HRs'!AW$4</f>
        <v>children_heart_attack</v>
      </c>
      <c r="AX3" t="str">
        <f>'Model Params - HRs'!AX$4</f>
        <v>children_diabetes</v>
      </c>
      <c r="AY3" t="str">
        <f>'Model Params - HRs'!AY$4</f>
        <v>children_cancer</v>
      </c>
      <c r="AZ3" t="str">
        <f>'Model Params - HRs'!AZ$4</f>
        <v>met</v>
      </c>
      <c r="BA3" t="str">
        <f>'Model Params - HRs'!BA$4</f>
        <v>met_hours</v>
      </c>
      <c r="BB3" t="str">
        <f>'Model Params - HRs'!BB$4</f>
        <v>standing_height_cm</v>
      </c>
      <c r="BC3" t="str">
        <f>'Model Params - HRs'!BC$4</f>
        <v>sitting_height_cm</v>
      </c>
      <c r="BD3" t="str">
        <f>'Model Params - HRs'!BD$4</f>
        <v>waist_cm</v>
      </c>
      <c r="BE3" t="str">
        <f>'Model Params - HRs'!BE$4</f>
        <v>waist_hip_ratio_percent</v>
      </c>
      <c r="BF3" t="str">
        <f>'Model Params - HRs'!BF$4</f>
        <v>weight_kg</v>
      </c>
      <c r="BG3" t="str">
        <f>'Model Params - HRs'!BG$4</f>
        <v>bmi_calc</v>
      </c>
      <c r="BH3" t="str">
        <f>'Model Params - HRs'!BH$4</f>
        <v>fat_percent</v>
      </c>
      <c r="BI3" t="str">
        <f>'Model Params - HRs'!BI$4</f>
        <v>dbp_mean</v>
      </c>
      <c r="BJ3" t="str">
        <f>'Model Params - HRs'!BJ$4</f>
        <v>heart_rate_mean_10s</v>
      </c>
      <c r="BK3" t="str">
        <f>'Model Params - HRs'!BK$4</f>
        <v>smoking_category_1</v>
      </c>
      <c r="BL3" t="str">
        <f>'Model Params - HRs'!BL$4</f>
        <v>smoking_category_2</v>
      </c>
      <c r="BM3" t="str">
        <f>'Model Params - HRs'!BM$4</f>
        <v>smoking_category_3</v>
      </c>
      <c r="BN3" t="str">
        <f>'Model Params - HRs'!BN$4</f>
        <v>smoking_category_4</v>
      </c>
      <c r="BO3" t="str">
        <f>'Model Params - HRs'!BO$4</f>
        <v>emph_bronc_diag</v>
      </c>
      <c r="BP3" t="str">
        <f>'Model Params - HRs'!BP$4</f>
        <v>psych_disorder_diag</v>
      </c>
      <c r="BQ3" t="str">
        <f>'Model Params - HRs'!BQ$4</f>
        <v>highest_education_0</v>
      </c>
      <c r="BR3" t="str">
        <f>'Model Params - HRs'!BR$4</f>
        <v>highest_education_1</v>
      </c>
      <c r="BS3" t="str">
        <f>'Model Params - HRs'!BS$4</f>
        <v>highest_education_2</v>
      </c>
      <c r="BT3" t="str">
        <f>'Model Params - HRs'!BT$4</f>
        <v>highest_education_3</v>
      </c>
      <c r="BU3" t="str">
        <f>'Model Params - HRs'!BU$4</f>
        <v>highest_education_4</v>
      </c>
      <c r="BV3" t="str">
        <f>'Model Params - HRs'!BV$4</f>
        <v>highest_education_5</v>
      </c>
      <c r="BW3" t="str">
        <f>'Model Params - HRs'!BW$4</f>
        <v>occupation_0</v>
      </c>
      <c r="BX3" t="str">
        <f>'Model Params - HRs'!BX$4</f>
        <v>occupation_1</v>
      </c>
      <c r="BY3" t="str">
        <f>'Model Params - HRs'!BY$4</f>
        <v>occupation_2</v>
      </c>
      <c r="BZ3" t="str">
        <f>'Model Params - HRs'!BZ$4</f>
        <v>occupation_3</v>
      </c>
      <c r="CA3" t="str">
        <f>'Model Params - HRs'!CA$4</f>
        <v>occupation_4</v>
      </c>
      <c r="CB3" t="str">
        <f>'Model Params - HRs'!CB$4</f>
        <v>occupation_5</v>
      </c>
      <c r="CC3" t="str">
        <f>'Model Params - HRs'!CC$4</f>
        <v>occupation_6</v>
      </c>
      <c r="CD3" t="str">
        <f>'Model Params - HRs'!CD$4</f>
        <v>occupation_7</v>
      </c>
      <c r="CE3" t="str">
        <f>'Model Params - HRs'!CE$4</f>
        <v>occupation_8</v>
      </c>
      <c r="CF3" t="str">
        <f>'Model Params - HRs'!CF$4</f>
        <v>occupation_9</v>
      </c>
      <c r="CG3" t="str">
        <f>'Model Params - HRs'!CG$4</f>
        <v>household_income_0</v>
      </c>
      <c r="CH3" t="str">
        <f>'Model Params - HRs'!CH$4</f>
        <v>household_income_1</v>
      </c>
      <c r="CI3" t="str">
        <f>'Model Params - HRs'!CI$4</f>
        <v>household_income_2</v>
      </c>
      <c r="CJ3" t="str">
        <f>'Model Params - HRs'!CJ$4</f>
        <v>household_income_3</v>
      </c>
      <c r="CK3" t="str">
        <f>'Model Params - HRs'!CK$4</f>
        <v>household_income_4</v>
      </c>
      <c r="CL3" t="str">
        <f>'Model Params - HRs'!CL$4</f>
        <v>household_income_5</v>
      </c>
      <c r="CM3" t="str">
        <f>'Model Params - HRs'!CM$4</f>
        <v>alcohol_category_1</v>
      </c>
      <c r="CN3" t="str">
        <f>'Model Params - HRs'!CN$4</f>
        <v>alcohol_category_2</v>
      </c>
      <c r="CO3" t="str">
        <f>'Model Params - HRs'!CO$4</f>
        <v>alcohol_category_3</v>
      </c>
      <c r="CP3" t="str">
        <f>'Model Params - HRs'!CP$4</f>
        <v>alcohol_category_4</v>
      </c>
      <c r="CQ3" t="str">
        <f>'Model Params - HRs'!CQ$4</f>
        <v>alcohol_category_5</v>
      </c>
      <c r="CR3" t="str">
        <f>'Model Params - HRs'!CR$4</f>
        <v>alcohol_category_6</v>
      </c>
      <c r="CS3" t="str">
        <f>'Model Params - HRs'!CS$4</f>
        <v>smoking_now_0</v>
      </c>
      <c r="CT3" t="str">
        <f>'Model Params - HRs'!CT$4</f>
        <v>smoking_now_1</v>
      </c>
      <c r="CU3" t="str">
        <f>'Model Params - HRs'!CU$4</f>
        <v>smoking_now_2</v>
      </c>
      <c r="CV3" t="str">
        <f>'Model Params - HRs'!CV$4</f>
        <v>smoking_now_3</v>
      </c>
      <c r="CW3" t="str">
        <f>'Model Params - HRs'!CW$4</f>
        <v>self_rated_health_0</v>
      </c>
      <c r="CX3" t="str">
        <f>'Model Params - HRs'!CX$4</f>
        <v>self_rated_health_1</v>
      </c>
      <c r="CY3" t="str">
        <f>'Model Params - HRs'!CY$4</f>
        <v>self_rated_health_2</v>
      </c>
      <c r="CZ3" t="str">
        <f>'Model Params - HRs'!CZ$4</f>
        <v>self_rated_health_3</v>
      </c>
      <c r="DA3" t="str">
        <f>'Model Params - HRs'!DA$4</f>
        <v>comparative_health_0</v>
      </c>
      <c r="DB3" t="str">
        <f>'Model Params - HRs'!DB$4</f>
        <v>comparative_health_1</v>
      </c>
      <c r="DC3" t="str">
        <f>'Model Params - HRs'!DC$4</f>
        <v>comparative_health_2</v>
      </c>
      <c r="DD3" t="str">
        <f>'Model Params - HRs'!DD$4</f>
        <v>comparative_health_3</v>
      </c>
      <c r="DE3" t="str">
        <f>'Model Params - HRs'!DE$4</f>
        <v>diet_freq_rice_0</v>
      </c>
      <c r="DF3" t="str">
        <f>'Model Params - HRs'!DF$4</f>
        <v>diet_freq_rice_1</v>
      </c>
      <c r="DG3" t="str">
        <f>'Model Params - HRs'!DG$4</f>
        <v>diet_freq_rice_2</v>
      </c>
      <c r="DH3" t="str">
        <f>'Model Params - HRs'!DH$4</f>
        <v>diet_freq_rice_3</v>
      </c>
      <c r="DI3" t="str">
        <f>'Model Params - HRs'!DI$4</f>
        <v>diet_freq_rice_4</v>
      </c>
      <c r="DJ3" t="str">
        <f>'Model Params - HRs'!DJ$4</f>
        <v>diet_freq_wheat_0</v>
      </c>
      <c r="DK3" t="str">
        <f>'Model Params - HRs'!DK$4</f>
        <v>diet_freq_wheat_1</v>
      </c>
      <c r="DL3" t="str">
        <f>'Model Params - HRs'!DL$4</f>
        <v>diet_freq_wheat_2</v>
      </c>
      <c r="DM3" t="str">
        <f>'Model Params - HRs'!DM$4</f>
        <v>diet_freq_wheat_3</v>
      </c>
      <c r="DN3" t="str">
        <f>'Model Params - HRs'!DN$4</f>
        <v>diet_freq_wheat_4</v>
      </c>
      <c r="DO3" t="str">
        <f>'Model Params - HRs'!DO$4</f>
        <v>diet_freq_other_staple_0</v>
      </c>
      <c r="DP3" t="str">
        <f>'Model Params - HRs'!DP$4</f>
        <v>diet_freq_other_staple_1</v>
      </c>
      <c r="DQ3" t="str">
        <f>'Model Params - HRs'!DQ$4</f>
        <v>diet_freq_other_staple_2</v>
      </c>
      <c r="DR3" t="str">
        <f>'Model Params - HRs'!DR$4</f>
        <v>diet_freq_other_staple_3</v>
      </c>
      <c r="DS3" t="str">
        <f>'Model Params - HRs'!DS$4</f>
        <v>diet_freq_other_staple_4</v>
      </c>
      <c r="DT3" t="str">
        <f>'Model Params - HRs'!DT$4</f>
        <v>bowel_movement_freq_0</v>
      </c>
      <c r="DU3" t="str">
        <f>'Model Params - HRs'!DU$4</f>
        <v>bowel_movement_freq_1</v>
      </c>
      <c r="DV3" t="str">
        <f>'Model Params - HRs'!DV$4</f>
        <v>bowel_movement_freq_2</v>
      </c>
      <c r="DW3" t="str">
        <f>'Model Params - HRs'!DW$4</f>
        <v>bowel_movement_freq_3</v>
      </c>
      <c r="DX3" t="str">
        <f>'Model Params - HRs'!DX$4</f>
        <v>gum_bleed_freq_0</v>
      </c>
      <c r="DY3" t="str">
        <f>'Model Params - HRs'!DY$4</f>
        <v>gum_bleed_freq_1</v>
      </c>
      <c r="DZ3" t="str">
        <f>'Model Params - HRs'!DZ$4</f>
        <v>gum_bleed_freq_2</v>
      </c>
      <c r="EA3" t="str">
        <f>'Model Params - HRs'!EA$4</f>
        <v>gum_bleed_freq_3</v>
      </c>
      <c r="EB3" t="str">
        <f>'Model Params - HRs'!EB$4</f>
        <v>missing_mother_history</v>
      </c>
      <c r="EC3" t="str">
        <f>'Model Params - HRs'!EC$4</f>
        <v>missing_father_history</v>
      </c>
      <c r="ED3" t="str">
        <f>'Model Params - HRs'!ED$4</f>
        <v>missing_siblings_history</v>
      </c>
    </row>
    <row r="4" spans="1:137" x14ac:dyDescent="0.3">
      <c r="A4" s="24" t="s">
        <v>168</v>
      </c>
      <c r="B4" s="26">
        <f>IF(AND('Stroke Risk Calculator'!$B$4=Options!$B$2, 'Stroke Risk Calculator'!$B$5="Male"),INDEX('Model Params - HRs'!B5:EF10,MATCH('Stroke Risk Calculator'!$B$6,'Model Params - HRs'!$A$5:$A$10,0),),IF(AND('Stroke Risk Calculator'!$B$4=Options!$B$2, 'Stroke Risk Calculator'!$B$5="Female"),INDEX('Model Params - HRs'!B13:EF18,MATCH('Stroke Risk Calculator'!$B$6,'Model Params - HRs'!$A$13:$A$18,0),),IF(AND('Stroke Risk Calculator'!$B$4=Options!$B$3, 'Stroke Risk Calculator'!$B$5="Male"),INDEX('Model Params - HRs'!B23:EF28,MATCH('Stroke Risk Calculator'!$B$6,'Model Params - HRs'!$A$23:$A$28,0),),IF(AND('Stroke Risk Calculator'!$B$4=Options!$B$3, 'Stroke Risk Calculator'!$B$5="Female"),INDEX('Model Params - HRs'!B31:EF36,MATCH('Stroke Risk Calculator'!$B$6,'Model Params - HRs'!$A$31:$A$36,0),),IF(AND('Stroke Risk Calculator'!$B$4=Options!$B$4, 'Stroke Risk Calculator'!$B$5="Male"),INDEX('Model Params - HRs'!B41:EF46,MATCH('Stroke Risk Calculator'!$B$6,'Model Params - HRs'!$A$41:$A$46,0),),IF(AND('Stroke Risk Calculator'!$B$4=Options!$B$4, 'Stroke Risk Calculator'!$B$5="Female"),INDEX('Model Params - HRs'!B49:EF54,MATCH('Stroke Risk Calculator'!$B$6,'Model Params - HRs'!$A$49:$A$54,0),),0))))))</f>
        <v>2</v>
      </c>
      <c r="C4" s="26">
        <f>IF(AND('Stroke Risk Calculator'!$B$4=Options!$B$2, 'Stroke Risk Calculator'!$B$5="Male"),INDEX('Model Params - HRs'!C5:EG10,MATCH('Stroke Risk Calculator'!$B$6,'Model Params - HRs'!$A$5:$A$10,0),),IF(AND('Stroke Risk Calculator'!$B$4=Options!$B$2, 'Stroke Risk Calculator'!$B$5="Female"),INDEX('Model Params - HRs'!C13:EG18,MATCH('Stroke Risk Calculator'!$B$6,'Model Params - HRs'!$A$13:$A$18,0),),IF(AND('Stroke Risk Calculator'!$B$4=Options!$B$3, 'Stroke Risk Calculator'!$B$5="Male"),INDEX('Model Params - HRs'!C23:EG28,MATCH('Stroke Risk Calculator'!$B$6,'Model Params - HRs'!$A$23:$A$28,0),),IF(AND('Stroke Risk Calculator'!$B$4=Options!$B$3, 'Stroke Risk Calculator'!$B$5="Female"),INDEX('Model Params - HRs'!C31:EG36,MATCH('Stroke Risk Calculator'!$B$6,'Model Params - HRs'!$A$31:$A$36,0),),IF(AND('Stroke Risk Calculator'!$B$4=Options!$B$4, 'Stroke Risk Calculator'!$B$5="Male"),INDEX('Model Params - HRs'!C41:EG46,MATCH('Stroke Risk Calculator'!$B$6,'Model Params - HRs'!$A$41:$A$46,0),),IF(AND('Stroke Risk Calculator'!$B$4=Options!$B$4, 'Stroke Risk Calculator'!$B$5="Female"),INDEX('Model Params - HRs'!C49:EG54,MATCH('Stroke Risk Calculator'!$B$6,'Model Params - HRs'!$A$49:$A$54,0),),0))))))</f>
        <v>1.18</v>
      </c>
      <c r="D4" s="26">
        <f>IF(AND('Stroke Risk Calculator'!$B$4=Options!$B$2, 'Stroke Risk Calculator'!$B$5="Male"),INDEX('Model Params - HRs'!D5:EH10,MATCH('Stroke Risk Calculator'!$B$6,'Model Params - HRs'!$A$5:$A$10,0),),IF(AND('Stroke Risk Calculator'!$B$4=Options!$B$2, 'Stroke Risk Calculator'!$B$5="Female"),INDEX('Model Params - HRs'!D13:EH18,MATCH('Stroke Risk Calculator'!$B$6,'Model Params - HRs'!$A$13:$A$18,0),),IF(AND('Stroke Risk Calculator'!$B$4=Options!$B$3, 'Stroke Risk Calculator'!$B$5="Male"),INDEX('Model Params - HRs'!D23:EH28,MATCH('Stroke Risk Calculator'!$B$6,'Model Params - HRs'!$A$23:$A$28,0),),IF(AND('Stroke Risk Calculator'!$B$4=Options!$B$3, 'Stroke Risk Calculator'!$B$5="Female"),INDEX('Model Params - HRs'!D31:EH36,MATCH('Stroke Risk Calculator'!$B$6,'Model Params - HRs'!$A$31:$A$36,0),),IF(AND('Stroke Risk Calculator'!$B$4=Options!$B$4, 'Stroke Risk Calculator'!$B$5="Male"),INDEX('Model Params - HRs'!D41:EH46,MATCH('Stroke Risk Calculator'!$B$6,'Model Params - HRs'!$A$41:$A$46,0),),IF(AND('Stroke Risk Calculator'!$B$4=Options!$B$4, 'Stroke Risk Calculator'!$B$5="Female"),INDEX('Model Params - HRs'!D49:EH54,MATCH('Stroke Risk Calculator'!$B$6,'Model Params - HRs'!$A$49:$A$54,0),),0))))))</f>
        <v>1.18</v>
      </c>
      <c r="E4" s="26">
        <f>IF(AND('Stroke Risk Calculator'!$B$4=Options!$B$2, 'Stroke Risk Calculator'!$B$5="Male"),INDEX('Model Params - HRs'!E5:EI10,MATCH('Stroke Risk Calculator'!$B$6,'Model Params - HRs'!$A$5:$A$10,0),),IF(AND('Stroke Risk Calculator'!$B$4=Options!$B$2, 'Stroke Risk Calculator'!$B$5="Female"),INDEX('Model Params - HRs'!E13:EI18,MATCH('Stroke Risk Calculator'!$B$6,'Model Params - HRs'!$A$13:$A$18,0),),IF(AND('Stroke Risk Calculator'!$B$4=Options!$B$3, 'Stroke Risk Calculator'!$B$5="Male"),INDEX('Model Params - HRs'!E23:EI28,MATCH('Stroke Risk Calculator'!$B$6,'Model Params - HRs'!$A$23:$A$28,0),),IF(AND('Stroke Risk Calculator'!$B$4=Options!$B$3, 'Stroke Risk Calculator'!$B$5="Female"),INDEX('Model Params - HRs'!E31:EI36,MATCH('Stroke Risk Calculator'!$B$6,'Model Params - HRs'!$A$31:$A$36,0),),IF(AND('Stroke Risk Calculator'!$B$4=Options!$B$4, 'Stroke Risk Calculator'!$B$5="Male"),INDEX('Model Params - HRs'!E41:EI46,MATCH('Stroke Risk Calculator'!$B$6,'Model Params - HRs'!$A$41:$A$46,0),),IF(AND('Stroke Risk Calculator'!$B$4=Options!$B$4, 'Stroke Risk Calculator'!$B$5="Female"),INDEX('Model Params - HRs'!E49:EI54,MATCH('Stroke Risk Calculator'!$B$6,'Model Params - HRs'!$A$49:$A$54,0),),0))))))</f>
        <v>0.87</v>
      </c>
      <c r="F4" s="26">
        <f>IF(AND('Stroke Risk Calculator'!$B$4=Options!$B$2, 'Stroke Risk Calculator'!$B$5="Male"),INDEX('Model Params - HRs'!F5:EJ10,MATCH('Stroke Risk Calculator'!$B$6,'Model Params - HRs'!$A$5:$A$10,0),),IF(AND('Stroke Risk Calculator'!$B$4=Options!$B$2, 'Stroke Risk Calculator'!$B$5="Female"),INDEX('Model Params - HRs'!F13:EJ18,MATCH('Stroke Risk Calculator'!$B$6,'Model Params - HRs'!$A$13:$A$18,0),),IF(AND('Stroke Risk Calculator'!$B$4=Options!$B$3, 'Stroke Risk Calculator'!$B$5="Male"),INDEX('Model Params - HRs'!F23:EJ28,MATCH('Stroke Risk Calculator'!$B$6,'Model Params - HRs'!$A$23:$A$28,0),),IF(AND('Stroke Risk Calculator'!$B$4=Options!$B$3, 'Stroke Risk Calculator'!$B$5="Female"),INDEX('Model Params - HRs'!F31:EJ36,MATCH('Stroke Risk Calculator'!$B$6,'Model Params - HRs'!$A$31:$A$36,0),),IF(AND('Stroke Risk Calculator'!$B$4=Options!$B$4, 'Stroke Risk Calculator'!$B$5="Male"),INDEX('Model Params - HRs'!F41:EJ46,MATCH('Stroke Risk Calculator'!$B$6,'Model Params - HRs'!$A$41:$A$46,0),),IF(AND('Stroke Risk Calculator'!$B$4=Options!$B$4, 'Stroke Risk Calculator'!$B$5="Female"),INDEX('Model Params - HRs'!F49:EJ54,MATCH('Stroke Risk Calculator'!$B$6,'Model Params - HRs'!$A$49:$A$54,0),),0))))))</f>
        <v>1.66</v>
      </c>
      <c r="G4" s="26">
        <f>IF(AND('Stroke Risk Calculator'!$B$4=Options!$B$2, 'Stroke Risk Calculator'!$B$5="Male"),INDEX('Model Params - HRs'!G5:EK10,MATCH('Stroke Risk Calculator'!$B$6,'Model Params - HRs'!$A$5:$A$10,0),),IF(AND('Stroke Risk Calculator'!$B$4=Options!$B$2, 'Stroke Risk Calculator'!$B$5="Female"),INDEX('Model Params - HRs'!G13:EK18,MATCH('Stroke Risk Calculator'!$B$6,'Model Params - HRs'!$A$13:$A$18,0),),IF(AND('Stroke Risk Calculator'!$B$4=Options!$B$3, 'Stroke Risk Calculator'!$B$5="Male"),INDEX('Model Params - HRs'!G23:EK28,MATCH('Stroke Risk Calculator'!$B$6,'Model Params - HRs'!$A$23:$A$28,0),),IF(AND('Stroke Risk Calculator'!$B$4=Options!$B$3, 'Stroke Risk Calculator'!$B$5="Female"),INDEX('Model Params - HRs'!G31:EK36,MATCH('Stroke Risk Calculator'!$B$6,'Model Params - HRs'!$A$31:$A$36,0),),IF(AND('Stroke Risk Calculator'!$B$4=Options!$B$4, 'Stroke Risk Calculator'!$B$5="Male"),INDEX('Model Params - HRs'!G41:EK46,MATCH('Stroke Risk Calculator'!$B$6,'Model Params - HRs'!$A$41:$A$46,0),),IF(AND('Stroke Risk Calculator'!$B$4=Options!$B$4, 'Stroke Risk Calculator'!$B$5="Female"),INDEX('Model Params - HRs'!G49:EK54,MATCH('Stroke Risk Calculator'!$B$6,'Model Params - HRs'!$A$49:$A$54,0),),0))))))</f>
        <v>1.27</v>
      </c>
      <c r="H4" s="26">
        <f>IF(AND('Stroke Risk Calculator'!$B$4=Options!$B$2, 'Stroke Risk Calculator'!$B$5="Male"),INDEX('Model Params - HRs'!H5:EL10,MATCH('Stroke Risk Calculator'!$B$6,'Model Params - HRs'!$A$5:$A$10,0),),IF(AND('Stroke Risk Calculator'!$B$4=Options!$B$2, 'Stroke Risk Calculator'!$B$5="Female"),INDEX('Model Params - HRs'!H13:EL18,MATCH('Stroke Risk Calculator'!$B$6,'Model Params - HRs'!$A$13:$A$18,0),),IF(AND('Stroke Risk Calculator'!$B$4=Options!$B$3, 'Stroke Risk Calculator'!$B$5="Male"),INDEX('Model Params - HRs'!H23:EL28,MATCH('Stroke Risk Calculator'!$B$6,'Model Params - HRs'!$A$23:$A$28,0),),IF(AND('Stroke Risk Calculator'!$B$4=Options!$B$3, 'Stroke Risk Calculator'!$B$5="Female"),INDEX('Model Params - HRs'!H31:EL36,MATCH('Stroke Risk Calculator'!$B$6,'Model Params - HRs'!$A$31:$A$36,0),),IF(AND('Stroke Risk Calculator'!$B$4=Options!$B$4, 'Stroke Risk Calculator'!$B$5="Male"),INDEX('Model Params - HRs'!H41:EL46,MATCH('Stroke Risk Calculator'!$B$6,'Model Params - HRs'!$A$41:$A$46,0),),IF(AND('Stroke Risk Calculator'!$B$4=Options!$B$4, 'Stroke Risk Calculator'!$B$5="Female"),INDEX('Model Params - HRs'!H49:EL54,MATCH('Stroke Risk Calculator'!$B$6,'Model Params - HRs'!$A$49:$A$54,0),),0))))))</f>
        <v>2.0099999999999998</v>
      </c>
      <c r="I4" s="26">
        <f>IF(AND('Stroke Risk Calculator'!$B$4=Options!$B$2, 'Stroke Risk Calculator'!$B$5="Male"),INDEX('Model Params - HRs'!I5:EM10,MATCH('Stroke Risk Calculator'!$B$6,'Model Params - HRs'!$A$5:$A$10,0),),IF(AND('Stroke Risk Calculator'!$B$4=Options!$B$2, 'Stroke Risk Calculator'!$B$5="Female"),INDEX('Model Params - HRs'!I13:EM18,MATCH('Stroke Risk Calculator'!$B$6,'Model Params - HRs'!$A$13:$A$18,0),),IF(AND('Stroke Risk Calculator'!$B$4=Options!$B$3, 'Stroke Risk Calculator'!$B$5="Male"),INDEX('Model Params - HRs'!I23:EM28,MATCH('Stroke Risk Calculator'!$B$6,'Model Params - HRs'!$A$23:$A$28,0),),IF(AND('Stroke Risk Calculator'!$B$4=Options!$B$3, 'Stroke Risk Calculator'!$B$5="Female"),INDEX('Model Params - HRs'!I31:EM36,MATCH('Stroke Risk Calculator'!$B$6,'Model Params - HRs'!$A$31:$A$36,0),),IF(AND('Stroke Risk Calculator'!$B$4=Options!$B$4, 'Stroke Risk Calculator'!$B$5="Male"),INDEX('Model Params - HRs'!I41:EM46,MATCH('Stroke Risk Calculator'!$B$6,'Model Params - HRs'!$A$41:$A$46,0),),IF(AND('Stroke Risk Calculator'!$B$4=Options!$B$4, 'Stroke Risk Calculator'!$B$5="Female"),INDEX('Model Params - HRs'!I49:EM54,MATCH('Stroke Risk Calculator'!$B$6,'Model Params - HRs'!$A$49:$A$54,0),),0))))))</f>
        <v>1.21</v>
      </c>
      <c r="J4" s="26">
        <f>IF(AND('Stroke Risk Calculator'!$B$4=Options!$B$2, 'Stroke Risk Calculator'!$B$5="Male"),INDEX('Model Params - HRs'!J5:EN10,MATCH('Stroke Risk Calculator'!$B$6,'Model Params - HRs'!$A$5:$A$10,0),),IF(AND('Stroke Risk Calculator'!$B$4=Options!$B$2, 'Stroke Risk Calculator'!$B$5="Female"),INDEX('Model Params - HRs'!J13:EN18,MATCH('Stroke Risk Calculator'!$B$6,'Model Params - HRs'!$A$13:$A$18,0),),IF(AND('Stroke Risk Calculator'!$B$4=Options!$B$3, 'Stroke Risk Calculator'!$B$5="Male"),INDEX('Model Params - HRs'!J23:EN28,MATCH('Stroke Risk Calculator'!$B$6,'Model Params - HRs'!$A$23:$A$28,0),),IF(AND('Stroke Risk Calculator'!$B$4=Options!$B$3, 'Stroke Risk Calculator'!$B$5="Female"),INDEX('Model Params - HRs'!J31:EN36,MATCH('Stroke Risk Calculator'!$B$6,'Model Params - HRs'!$A$31:$A$36,0),),IF(AND('Stroke Risk Calculator'!$B$4=Options!$B$4, 'Stroke Risk Calculator'!$B$5="Male"),INDEX('Model Params - HRs'!J41:EN46,MATCH('Stroke Risk Calculator'!$B$6,'Model Params - HRs'!$A$41:$A$46,0),),IF(AND('Stroke Risk Calculator'!$B$4=Options!$B$4, 'Stroke Risk Calculator'!$B$5="Female"),INDEX('Model Params - HRs'!J49:EN54,MATCH('Stroke Risk Calculator'!$B$6,'Model Params - HRs'!$A$49:$A$54,0),),0))))))</f>
        <v>1.0900000000000001</v>
      </c>
      <c r="K4" s="26">
        <f>IF(AND('Stroke Risk Calculator'!$B$4=Options!$B$2, 'Stroke Risk Calculator'!$B$5="Male"),INDEX('Model Params - HRs'!K5:EO10,MATCH('Stroke Risk Calculator'!$B$6,'Model Params - HRs'!$A$5:$A$10,0),),IF(AND('Stroke Risk Calculator'!$B$4=Options!$B$2, 'Stroke Risk Calculator'!$B$5="Female"),INDEX('Model Params - HRs'!K13:EO18,MATCH('Stroke Risk Calculator'!$B$6,'Model Params - HRs'!$A$13:$A$18,0),),IF(AND('Stroke Risk Calculator'!$B$4=Options!$B$3, 'Stroke Risk Calculator'!$B$5="Male"),INDEX('Model Params - HRs'!K23:EO28,MATCH('Stroke Risk Calculator'!$B$6,'Model Params - HRs'!$A$23:$A$28,0),),IF(AND('Stroke Risk Calculator'!$B$4=Options!$B$3, 'Stroke Risk Calculator'!$B$5="Female"),INDEX('Model Params - HRs'!K31:EO36,MATCH('Stroke Risk Calculator'!$B$6,'Model Params - HRs'!$A$31:$A$36,0),),IF(AND('Stroke Risk Calculator'!$B$4=Options!$B$4, 'Stroke Risk Calculator'!$B$5="Male"),INDEX('Model Params - HRs'!K41:EO46,MATCH('Stroke Risk Calculator'!$B$6,'Model Params - HRs'!$A$41:$A$46,0),),IF(AND('Stroke Risk Calculator'!$B$4=Options!$B$4, 'Stroke Risk Calculator'!$B$5="Female"),INDEX('Model Params - HRs'!K49:EO54,MATCH('Stroke Risk Calculator'!$B$6,'Model Params - HRs'!$A$49:$A$54,0),),0))))))</f>
        <v>0</v>
      </c>
      <c r="L4" s="26">
        <f>IF(AND('Stroke Risk Calculator'!$B$4=Options!$B$2, 'Stroke Risk Calculator'!$B$5="Male"),INDEX('Model Params - HRs'!L5:EP10,MATCH('Stroke Risk Calculator'!$B$6,'Model Params - HRs'!$A$5:$A$10,0),),IF(AND('Stroke Risk Calculator'!$B$4=Options!$B$2, 'Stroke Risk Calculator'!$B$5="Female"),INDEX('Model Params - HRs'!L13:EP18,MATCH('Stroke Risk Calculator'!$B$6,'Model Params - HRs'!$A$13:$A$18,0),),IF(AND('Stroke Risk Calculator'!$B$4=Options!$B$3, 'Stroke Risk Calculator'!$B$5="Male"),INDEX('Model Params - HRs'!L23:EP28,MATCH('Stroke Risk Calculator'!$B$6,'Model Params - HRs'!$A$23:$A$28,0),),IF(AND('Stroke Risk Calculator'!$B$4=Options!$B$3, 'Stroke Risk Calculator'!$B$5="Female"),INDEX('Model Params - HRs'!L31:EP36,MATCH('Stroke Risk Calculator'!$B$6,'Model Params - HRs'!$A$31:$A$36,0),),IF(AND('Stroke Risk Calculator'!$B$4=Options!$B$4, 'Stroke Risk Calculator'!$B$5="Male"),INDEX('Model Params - HRs'!L41:EP46,MATCH('Stroke Risk Calculator'!$B$6,'Model Params - HRs'!$A$41:$A$46,0),),IF(AND('Stroke Risk Calculator'!$B$4=Options!$B$4, 'Stroke Risk Calculator'!$B$5="Female"),INDEX('Model Params - HRs'!L49:EP54,MATCH('Stroke Risk Calculator'!$B$6,'Model Params - HRs'!$A$49:$A$54,0),),0))))))</f>
        <v>0</v>
      </c>
      <c r="M4" s="26">
        <f>IF(AND('Stroke Risk Calculator'!$B$4=Options!$B$2, 'Stroke Risk Calculator'!$B$5="Male"),INDEX('Model Params - HRs'!M5:EQ10,MATCH('Stroke Risk Calculator'!$B$6,'Model Params - HRs'!$A$5:$A$10,0),),IF(AND('Stroke Risk Calculator'!$B$4=Options!$B$2, 'Stroke Risk Calculator'!$B$5="Female"),INDEX('Model Params - HRs'!M13:EQ18,MATCH('Stroke Risk Calculator'!$B$6,'Model Params - HRs'!$A$13:$A$18,0),),IF(AND('Stroke Risk Calculator'!$B$4=Options!$B$3, 'Stroke Risk Calculator'!$B$5="Male"),INDEX('Model Params - HRs'!M23:EQ28,MATCH('Stroke Risk Calculator'!$B$6,'Model Params - HRs'!$A$23:$A$28,0),),IF(AND('Stroke Risk Calculator'!$B$4=Options!$B$3, 'Stroke Risk Calculator'!$B$5="Female"),INDEX('Model Params - HRs'!M31:EQ36,MATCH('Stroke Risk Calculator'!$B$6,'Model Params - HRs'!$A$31:$A$36,0),),IF(AND('Stroke Risk Calculator'!$B$4=Options!$B$4, 'Stroke Risk Calculator'!$B$5="Male"),INDEX('Model Params - HRs'!M41:EQ46,MATCH('Stroke Risk Calculator'!$B$6,'Model Params - HRs'!$A$41:$A$46,0),),IF(AND('Stroke Risk Calculator'!$B$4=Options!$B$4, 'Stroke Risk Calculator'!$B$5="Female"),INDEX('Model Params - HRs'!M49:EQ54,MATCH('Stroke Risk Calculator'!$B$6,'Model Params - HRs'!$A$49:$A$54,0),),0))))))</f>
        <v>0</v>
      </c>
      <c r="N4" s="26">
        <f>IF(AND('Stroke Risk Calculator'!$B$4=Options!$B$2, 'Stroke Risk Calculator'!$B$5="Male"),INDEX('Model Params - HRs'!N5:ER10,MATCH('Stroke Risk Calculator'!$B$6,'Model Params - HRs'!$A$5:$A$10,0),),IF(AND('Stroke Risk Calculator'!$B$4=Options!$B$2, 'Stroke Risk Calculator'!$B$5="Female"),INDEX('Model Params - HRs'!N13:ER18,MATCH('Stroke Risk Calculator'!$B$6,'Model Params - HRs'!$A$13:$A$18,0),),IF(AND('Stroke Risk Calculator'!$B$4=Options!$B$3, 'Stroke Risk Calculator'!$B$5="Male"),INDEX('Model Params - HRs'!N23:ER28,MATCH('Stroke Risk Calculator'!$B$6,'Model Params - HRs'!$A$23:$A$28,0),),IF(AND('Stroke Risk Calculator'!$B$4=Options!$B$3, 'Stroke Risk Calculator'!$B$5="Female"),INDEX('Model Params - HRs'!N31:ER36,MATCH('Stroke Risk Calculator'!$B$6,'Model Params - HRs'!$A$31:$A$36,0),),IF(AND('Stroke Risk Calculator'!$B$4=Options!$B$4, 'Stroke Risk Calculator'!$B$5="Male"),INDEX('Model Params - HRs'!N41:ER46,MATCH('Stroke Risk Calculator'!$B$6,'Model Params - HRs'!$A$41:$A$46,0),),IF(AND('Stroke Risk Calculator'!$B$4=Options!$B$4, 'Stroke Risk Calculator'!$B$5="Female"),INDEX('Model Params - HRs'!N49:ER54,MATCH('Stroke Risk Calculator'!$B$6,'Model Params - HRs'!$A$49:$A$54,0),),0))))))</f>
        <v>0</v>
      </c>
      <c r="O4" s="26">
        <f>IF(AND('Stroke Risk Calculator'!$B$4=Options!$B$2, 'Stroke Risk Calculator'!$B$5="Male"),INDEX('Model Params - HRs'!O5:ES10,MATCH('Stroke Risk Calculator'!$B$6,'Model Params - HRs'!$A$5:$A$10,0),),IF(AND('Stroke Risk Calculator'!$B$4=Options!$B$2, 'Stroke Risk Calculator'!$B$5="Female"),INDEX('Model Params - HRs'!O13:ES18,MATCH('Stroke Risk Calculator'!$B$6,'Model Params - HRs'!$A$13:$A$18,0),),IF(AND('Stroke Risk Calculator'!$B$4=Options!$B$3, 'Stroke Risk Calculator'!$B$5="Male"),INDEX('Model Params - HRs'!O23:ES28,MATCH('Stroke Risk Calculator'!$B$6,'Model Params - HRs'!$A$23:$A$28,0),),IF(AND('Stroke Risk Calculator'!$B$4=Options!$B$3, 'Stroke Risk Calculator'!$B$5="Female"),INDEX('Model Params - HRs'!O31:ES36,MATCH('Stroke Risk Calculator'!$B$6,'Model Params - HRs'!$A$31:$A$36,0),),IF(AND('Stroke Risk Calculator'!$B$4=Options!$B$4, 'Stroke Risk Calculator'!$B$5="Male"),INDEX('Model Params - HRs'!O41:ES46,MATCH('Stroke Risk Calculator'!$B$6,'Model Params - HRs'!$A$41:$A$46,0),),IF(AND('Stroke Risk Calculator'!$B$4=Options!$B$4, 'Stroke Risk Calculator'!$B$5="Female"),INDEX('Model Params - HRs'!O49:ES54,MATCH('Stroke Risk Calculator'!$B$6,'Model Params - HRs'!$A$49:$A$54,0),),0))))))</f>
        <v>0</v>
      </c>
      <c r="P4" s="26">
        <f>IF(AND('Stroke Risk Calculator'!$B$4=Options!$B$2, 'Stroke Risk Calculator'!$B$5="Male"),INDEX('Model Params - HRs'!P5:ET10,MATCH('Stroke Risk Calculator'!$B$6,'Model Params - HRs'!$A$5:$A$10,0),),IF(AND('Stroke Risk Calculator'!$B$4=Options!$B$2, 'Stroke Risk Calculator'!$B$5="Female"),INDEX('Model Params - HRs'!P13:ET18,MATCH('Stroke Risk Calculator'!$B$6,'Model Params - HRs'!$A$13:$A$18,0),),IF(AND('Stroke Risk Calculator'!$B$4=Options!$B$3, 'Stroke Risk Calculator'!$B$5="Male"),INDEX('Model Params - HRs'!P23:ET28,MATCH('Stroke Risk Calculator'!$B$6,'Model Params - HRs'!$A$23:$A$28,0),),IF(AND('Stroke Risk Calculator'!$B$4=Options!$B$3, 'Stroke Risk Calculator'!$B$5="Female"),INDEX('Model Params - HRs'!P31:ET36,MATCH('Stroke Risk Calculator'!$B$6,'Model Params - HRs'!$A$31:$A$36,0),),IF(AND('Stroke Risk Calculator'!$B$4=Options!$B$4, 'Stroke Risk Calculator'!$B$5="Male"),INDEX('Model Params - HRs'!P41:ET46,MATCH('Stroke Risk Calculator'!$B$6,'Model Params - HRs'!$A$41:$A$46,0),),IF(AND('Stroke Risk Calculator'!$B$4=Options!$B$4, 'Stroke Risk Calculator'!$B$5="Female"),INDEX('Model Params - HRs'!P49:ET54,MATCH('Stroke Risk Calculator'!$B$6,'Model Params - HRs'!$A$49:$A$54,0),),0))))))</f>
        <v>0</v>
      </c>
      <c r="Q4" s="26">
        <f>IF(AND('Stroke Risk Calculator'!$B$4=Options!$B$2, 'Stroke Risk Calculator'!$B$5="Male"),INDEX('Model Params - HRs'!Q5:EU10,MATCH('Stroke Risk Calculator'!$B$6,'Model Params - HRs'!$A$5:$A$10,0),),IF(AND('Stroke Risk Calculator'!$B$4=Options!$B$2, 'Stroke Risk Calculator'!$B$5="Female"),INDEX('Model Params - HRs'!Q13:EU18,MATCH('Stroke Risk Calculator'!$B$6,'Model Params - HRs'!$A$13:$A$18,0),),IF(AND('Stroke Risk Calculator'!$B$4=Options!$B$3, 'Stroke Risk Calculator'!$B$5="Male"),INDEX('Model Params - HRs'!Q23:EU28,MATCH('Stroke Risk Calculator'!$B$6,'Model Params - HRs'!$A$23:$A$28,0),),IF(AND('Stroke Risk Calculator'!$B$4=Options!$B$3, 'Stroke Risk Calculator'!$B$5="Female"),INDEX('Model Params - HRs'!Q31:EU36,MATCH('Stroke Risk Calculator'!$B$6,'Model Params - HRs'!$A$31:$A$36,0),),IF(AND('Stroke Risk Calculator'!$B$4=Options!$B$4, 'Stroke Risk Calculator'!$B$5="Male"),INDEX('Model Params - HRs'!Q41:EU46,MATCH('Stroke Risk Calculator'!$B$6,'Model Params - HRs'!$A$41:$A$46,0),),IF(AND('Stroke Risk Calculator'!$B$4=Options!$B$4, 'Stroke Risk Calculator'!$B$5="Female"),INDEX('Model Params - HRs'!Q49:EU54,MATCH('Stroke Risk Calculator'!$B$6,'Model Params - HRs'!$A$49:$A$54,0),),0))))))</f>
        <v>0</v>
      </c>
      <c r="R4" s="26">
        <f>IF(AND('Stroke Risk Calculator'!$B$4=Options!$B$2, 'Stroke Risk Calculator'!$B$5="Male"),INDEX('Model Params - HRs'!R5:EV10,MATCH('Stroke Risk Calculator'!$B$6,'Model Params - HRs'!$A$5:$A$10,0),),IF(AND('Stroke Risk Calculator'!$B$4=Options!$B$2, 'Stroke Risk Calculator'!$B$5="Female"),INDEX('Model Params - HRs'!R13:EV18,MATCH('Stroke Risk Calculator'!$B$6,'Model Params - HRs'!$A$13:$A$18,0),),IF(AND('Stroke Risk Calculator'!$B$4=Options!$B$3, 'Stroke Risk Calculator'!$B$5="Male"),INDEX('Model Params - HRs'!R23:EV28,MATCH('Stroke Risk Calculator'!$B$6,'Model Params - HRs'!$A$23:$A$28,0),),IF(AND('Stroke Risk Calculator'!$B$4=Options!$B$3, 'Stroke Risk Calculator'!$B$5="Female"),INDEX('Model Params - HRs'!R31:EV36,MATCH('Stroke Risk Calculator'!$B$6,'Model Params - HRs'!$A$31:$A$36,0),),IF(AND('Stroke Risk Calculator'!$B$4=Options!$B$4, 'Stroke Risk Calculator'!$B$5="Male"),INDEX('Model Params - HRs'!R41:EV46,MATCH('Stroke Risk Calculator'!$B$6,'Model Params - HRs'!$A$41:$A$46,0),),IF(AND('Stroke Risk Calculator'!$B$4=Options!$B$4, 'Stroke Risk Calculator'!$B$5="Female"),INDEX('Model Params - HRs'!R49:EV54,MATCH('Stroke Risk Calculator'!$B$6,'Model Params - HRs'!$A$49:$A$54,0),),0))))))</f>
        <v>0</v>
      </c>
      <c r="S4" s="26">
        <f>IF(AND('Stroke Risk Calculator'!$B$4=Options!$B$2, 'Stroke Risk Calculator'!$B$5="Male"),INDEX('Model Params - HRs'!S5:EW10,MATCH('Stroke Risk Calculator'!$B$6,'Model Params - HRs'!$A$5:$A$10,0),),IF(AND('Stroke Risk Calculator'!$B$4=Options!$B$2, 'Stroke Risk Calculator'!$B$5="Female"),INDEX('Model Params - HRs'!S13:EW18,MATCH('Stroke Risk Calculator'!$B$6,'Model Params - HRs'!$A$13:$A$18,0),),IF(AND('Stroke Risk Calculator'!$B$4=Options!$B$3, 'Stroke Risk Calculator'!$B$5="Male"),INDEX('Model Params - HRs'!S23:EW28,MATCH('Stroke Risk Calculator'!$B$6,'Model Params - HRs'!$A$23:$A$28,0),),IF(AND('Stroke Risk Calculator'!$B$4=Options!$B$3, 'Stroke Risk Calculator'!$B$5="Female"),INDEX('Model Params - HRs'!S31:EW36,MATCH('Stroke Risk Calculator'!$B$6,'Model Params - HRs'!$A$31:$A$36,0),),IF(AND('Stroke Risk Calculator'!$B$4=Options!$B$4, 'Stroke Risk Calculator'!$B$5="Male"),INDEX('Model Params - HRs'!S41:EW46,MATCH('Stroke Risk Calculator'!$B$6,'Model Params - HRs'!$A$41:$A$46,0),),IF(AND('Stroke Risk Calculator'!$B$4=Options!$B$4, 'Stroke Risk Calculator'!$B$5="Female"),INDEX('Model Params - HRs'!S49:EW54,MATCH('Stroke Risk Calculator'!$B$6,'Model Params - HRs'!$A$49:$A$54,0),),0))))))</f>
        <v>0</v>
      </c>
      <c r="T4" s="26">
        <f>IF(AND('Stroke Risk Calculator'!$B$4=Options!$B$2, 'Stroke Risk Calculator'!$B$5="Male"),INDEX('Model Params - HRs'!T5:EX10,MATCH('Stroke Risk Calculator'!$B$6,'Model Params - HRs'!$A$5:$A$10,0),),IF(AND('Stroke Risk Calculator'!$B$4=Options!$B$2, 'Stroke Risk Calculator'!$B$5="Female"),INDEX('Model Params - HRs'!T13:EX18,MATCH('Stroke Risk Calculator'!$B$6,'Model Params - HRs'!$A$13:$A$18,0),),IF(AND('Stroke Risk Calculator'!$B$4=Options!$B$3, 'Stroke Risk Calculator'!$B$5="Male"),INDEX('Model Params - HRs'!T23:EX28,MATCH('Stroke Risk Calculator'!$B$6,'Model Params - HRs'!$A$23:$A$28,0),),IF(AND('Stroke Risk Calculator'!$B$4=Options!$B$3, 'Stroke Risk Calculator'!$B$5="Female"),INDEX('Model Params - HRs'!T31:EX36,MATCH('Stroke Risk Calculator'!$B$6,'Model Params - HRs'!$A$31:$A$36,0),),IF(AND('Stroke Risk Calculator'!$B$4=Options!$B$4, 'Stroke Risk Calculator'!$B$5="Male"),INDEX('Model Params - HRs'!T41:EX46,MATCH('Stroke Risk Calculator'!$B$6,'Model Params - HRs'!$A$41:$A$46,0),),IF(AND('Stroke Risk Calculator'!$B$4=Options!$B$4, 'Stroke Risk Calculator'!$B$5="Female"),INDEX('Model Params - HRs'!T49:EX54,MATCH('Stroke Risk Calculator'!$B$6,'Model Params - HRs'!$A$49:$A$54,0),),0))))))</f>
        <v>0</v>
      </c>
      <c r="U4" s="26">
        <f>IF(AND('Stroke Risk Calculator'!$B$4=Options!$B$2, 'Stroke Risk Calculator'!$B$5="Male"),INDEX('Model Params - HRs'!U5:EY10,MATCH('Stroke Risk Calculator'!$B$6,'Model Params - HRs'!$A$5:$A$10,0),),IF(AND('Stroke Risk Calculator'!$B$4=Options!$B$2, 'Stroke Risk Calculator'!$B$5="Female"),INDEX('Model Params - HRs'!U13:EY18,MATCH('Stroke Risk Calculator'!$B$6,'Model Params - HRs'!$A$13:$A$18,0),),IF(AND('Stroke Risk Calculator'!$B$4=Options!$B$3, 'Stroke Risk Calculator'!$B$5="Male"),INDEX('Model Params - HRs'!U23:EY28,MATCH('Stroke Risk Calculator'!$B$6,'Model Params - HRs'!$A$23:$A$28,0),),IF(AND('Stroke Risk Calculator'!$B$4=Options!$B$3, 'Stroke Risk Calculator'!$B$5="Female"),INDEX('Model Params - HRs'!U31:EY36,MATCH('Stroke Risk Calculator'!$B$6,'Model Params - HRs'!$A$31:$A$36,0),),IF(AND('Stroke Risk Calculator'!$B$4=Options!$B$4, 'Stroke Risk Calculator'!$B$5="Male"),INDEX('Model Params - HRs'!U41:EY46,MATCH('Stroke Risk Calculator'!$B$6,'Model Params - HRs'!$A$41:$A$46,0),),IF(AND('Stroke Risk Calculator'!$B$4=Options!$B$4, 'Stroke Risk Calculator'!$B$5="Female"),INDEX('Model Params - HRs'!U49:EY54,MATCH('Stroke Risk Calculator'!$B$6,'Model Params - HRs'!$A$49:$A$54,0),),0))))))</f>
        <v>0</v>
      </c>
      <c r="V4" s="26">
        <f>IF(AND('Stroke Risk Calculator'!$B$4=Options!$B$2, 'Stroke Risk Calculator'!$B$5="Male"),INDEX('Model Params - HRs'!V5:EZ10,MATCH('Stroke Risk Calculator'!$B$6,'Model Params - HRs'!$A$5:$A$10,0),),IF(AND('Stroke Risk Calculator'!$B$4=Options!$B$2, 'Stroke Risk Calculator'!$B$5="Female"),INDEX('Model Params - HRs'!V13:EZ18,MATCH('Stroke Risk Calculator'!$B$6,'Model Params - HRs'!$A$13:$A$18,0),),IF(AND('Stroke Risk Calculator'!$B$4=Options!$B$3, 'Stroke Risk Calculator'!$B$5="Male"),INDEX('Model Params - HRs'!V23:EZ28,MATCH('Stroke Risk Calculator'!$B$6,'Model Params - HRs'!$A$23:$A$28,0),),IF(AND('Stroke Risk Calculator'!$B$4=Options!$B$3, 'Stroke Risk Calculator'!$B$5="Female"),INDEX('Model Params - HRs'!V31:EZ36,MATCH('Stroke Risk Calculator'!$B$6,'Model Params - HRs'!$A$31:$A$36,0),),IF(AND('Stroke Risk Calculator'!$B$4=Options!$B$4, 'Stroke Risk Calculator'!$B$5="Male"),INDEX('Model Params - HRs'!V41:EZ46,MATCH('Stroke Risk Calculator'!$B$6,'Model Params - HRs'!$A$41:$A$46,0),),IF(AND('Stroke Risk Calculator'!$B$4=Options!$B$4, 'Stroke Risk Calculator'!$B$5="Female"),INDEX('Model Params - HRs'!V49:EZ54,MATCH('Stroke Risk Calculator'!$B$6,'Model Params - HRs'!$A$49:$A$54,0),),0))))))</f>
        <v>0</v>
      </c>
      <c r="W4" s="26">
        <f>IF(AND('Stroke Risk Calculator'!$B$4=Options!$B$2, 'Stroke Risk Calculator'!$B$5="Male"),INDEX('Model Params - HRs'!W5:FA10,MATCH('Stroke Risk Calculator'!$B$6,'Model Params - HRs'!$A$5:$A$10,0),),IF(AND('Stroke Risk Calculator'!$B$4=Options!$B$2, 'Stroke Risk Calculator'!$B$5="Female"),INDEX('Model Params - HRs'!W13:FA18,MATCH('Stroke Risk Calculator'!$B$6,'Model Params - HRs'!$A$13:$A$18,0),),IF(AND('Stroke Risk Calculator'!$B$4=Options!$B$3, 'Stroke Risk Calculator'!$B$5="Male"),INDEX('Model Params - HRs'!W23:FA28,MATCH('Stroke Risk Calculator'!$B$6,'Model Params - HRs'!$A$23:$A$28,0),),IF(AND('Stroke Risk Calculator'!$B$4=Options!$B$3, 'Stroke Risk Calculator'!$B$5="Female"),INDEX('Model Params - HRs'!W31:FA36,MATCH('Stroke Risk Calculator'!$B$6,'Model Params - HRs'!$A$31:$A$36,0),),IF(AND('Stroke Risk Calculator'!$B$4=Options!$B$4, 'Stroke Risk Calculator'!$B$5="Male"),INDEX('Model Params - HRs'!W41:FA46,MATCH('Stroke Risk Calculator'!$B$6,'Model Params - HRs'!$A$41:$A$46,0),),IF(AND('Stroke Risk Calculator'!$B$4=Options!$B$4, 'Stroke Risk Calculator'!$B$5="Female"),INDEX('Model Params - HRs'!W49:FA54,MATCH('Stroke Risk Calculator'!$B$6,'Model Params - HRs'!$A$49:$A$54,0),),0))))))</f>
        <v>0</v>
      </c>
      <c r="X4" s="26">
        <f>IF(AND('Stroke Risk Calculator'!$B$4=Options!$B$2, 'Stroke Risk Calculator'!$B$5="Male"),INDEX('Model Params - HRs'!X5:FB10,MATCH('Stroke Risk Calculator'!$B$6,'Model Params - HRs'!$A$5:$A$10,0),),IF(AND('Stroke Risk Calculator'!$B$4=Options!$B$2, 'Stroke Risk Calculator'!$B$5="Female"),INDEX('Model Params - HRs'!X13:FB18,MATCH('Stroke Risk Calculator'!$B$6,'Model Params - HRs'!$A$13:$A$18,0),),IF(AND('Stroke Risk Calculator'!$B$4=Options!$B$3, 'Stroke Risk Calculator'!$B$5="Male"),INDEX('Model Params - HRs'!X23:FB28,MATCH('Stroke Risk Calculator'!$B$6,'Model Params - HRs'!$A$23:$A$28,0),),IF(AND('Stroke Risk Calculator'!$B$4=Options!$B$3, 'Stroke Risk Calculator'!$B$5="Female"),INDEX('Model Params - HRs'!X31:FB36,MATCH('Stroke Risk Calculator'!$B$6,'Model Params - HRs'!$A$31:$A$36,0),),IF(AND('Stroke Risk Calculator'!$B$4=Options!$B$4, 'Stroke Risk Calculator'!$B$5="Male"),INDEX('Model Params - HRs'!X41:FB46,MATCH('Stroke Risk Calculator'!$B$6,'Model Params - HRs'!$A$41:$A$46,0),),IF(AND('Stroke Risk Calculator'!$B$4=Options!$B$4, 'Stroke Risk Calculator'!$B$5="Female"),INDEX('Model Params - HRs'!X49:FB54,MATCH('Stroke Risk Calculator'!$B$6,'Model Params - HRs'!$A$49:$A$54,0),),0))))))</f>
        <v>0</v>
      </c>
      <c r="Y4" s="26">
        <f>IF(AND('Stroke Risk Calculator'!$B$4=Options!$B$2, 'Stroke Risk Calculator'!$B$5="Male"),INDEX('Model Params - HRs'!Y5:FC10,MATCH('Stroke Risk Calculator'!$B$6,'Model Params - HRs'!$A$5:$A$10,0),),IF(AND('Stroke Risk Calculator'!$B$4=Options!$B$2, 'Stroke Risk Calculator'!$B$5="Female"),INDEX('Model Params - HRs'!Y13:FC18,MATCH('Stroke Risk Calculator'!$B$6,'Model Params - HRs'!$A$13:$A$18,0),),IF(AND('Stroke Risk Calculator'!$B$4=Options!$B$3, 'Stroke Risk Calculator'!$B$5="Male"),INDEX('Model Params - HRs'!Y23:FC28,MATCH('Stroke Risk Calculator'!$B$6,'Model Params - HRs'!$A$23:$A$28,0),),IF(AND('Stroke Risk Calculator'!$B$4=Options!$B$3, 'Stroke Risk Calculator'!$B$5="Female"),INDEX('Model Params - HRs'!Y31:FC36,MATCH('Stroke Risk Calculator'!$B$6,'Model Params - HRs'!$A$31:$A$36,0),),IF(AND('Stroke Risk Calculator'!$B$4=Options!$B$4, 'Stroke Risk Calculator'!$B$5="Male"),INDEX('Model Params - HRs'!Y41:FC46,MATCH('Stroke Risk Calculator'!$B$6,'Model Params - HRs'!$A$41:$A$46,0),),IF(AND('Stroke Risk Calculator'!$B$4=Options!$B$4, 'Stroke Risk Calculator'!$B$5="Female"),INDEX('Model Params - HRs'!Y49:FC54,MATCH('Stroke Risk Calculator'!$B$6,'Model Params - HRs'!$A$49:$A$54,0),),0))))))</f>
        <v>0</v>
      </c>
      <c r="Z4" s="26">
        <f>IF(AND('Stroke Risk Calculator'!$B$4=Options!$B$2, 'Stroke Risk Calculator'!$B$5="Male"),INDEX('Model Params - HRs'!Z5:FD10,MATCH('Stroke Risk Calculator'!$B$6,'Model Params - HRs'!$A$5:$A$10,0),),IF(AND('Stroke Risk Calculator'!$B$4=Options!$B$2, 'Stroke Risk Calculator'!$B$5="Female"),INDEX('Model Params - HRs'!Z13:FD18,MATCH('Stroke Risk Calculator'!$B$6,'Model Params - HRs'!$A$13:$A$18,0),),IF(AND('Stroke Risk Calculator'!$B$4=Options!$B$3, 'Stroke Risk Calculator'!$B$5="Male"),INDEX('Model Params - HRs'!Z23:FD28,MATCH('Stroke Risk Calculator'!$B$6,'Model Params - HRs'!$A$23:$A$28,0),),IF(AND('Stroke Risk Calculator'!$B$4=Options!$B$3, 'Stroke Risk Calculator'!$B$5="Female"),INDEX('Model Params - HRs'!Z31:FD36,MATCH('Stroke Risk Calculator'!$B$6,'Model Params - HRs'!$A$31:$A$36,0),),IF(AND('Stroke Risk Calculator'!$B$4=Options!$B$4, 'Stroke Risk Calculator'!$B$5="Male"),INDEX('Model Params - HRs'!Z41:FD46,MATCH('Stroke Risk Calculator'!$B$6,'Model Params - HRs'!$A$41:$A$46,0),),IF(AND('Stroke Risk Calculator'!$B$4=Options!$B$4, 'Stroke Risk Calculator'!$B$5="Female"),INDEX('Model Params - HRs'!Z49:FD54,MATCH('Stroke Risk Calculator'!$B$6,'Model Params - HRs'!$A$49:$A$54,0),),0))))))</f>
        <v>0</v>
      </c>
      <c r="AA4" s="26">
        <f>IF(AND('Stroke Risk Calculator'!$B$4=Options!$B$2, 'Stroke Risk Calculator'!$B$5="Male"),INDEX('Model Params - HRs'!AA5:FE10,MATCH('Stroke Risk Calculator'!$B$6,'Model Params - HRs'!$A$5:$A$10,0),),IF(AND('Stroke Risk Calculator'!$B$4=Options!$B$2, 'Stroke Risk Calculator'!$B$5="Female"),INDEX('Model Params - HRs'!AA13:FE18,MATCH('Stroke Risk Calculator'!$B$6,'Model Params - HRs'!$A$13:$A$18,0),),IF(AND('Stroke Risk Calculator'!$B$4=Options!$B$3, 'Stroke Risk Calculator'!$B$5="Male"),INDEX('Model Params - HRs'!AA23:FE28,MATCH('Stroke Risk Calculator'!$B$6,'Model Params - HRs'!$A$23:$A$28,0),),IF(AND('Stroke Risk Calculator'!$B$4=Options!$B$3, 'Stroke Risk Calculator'!$B$5="Female"),INDEX('Model Params - HRs'!AA31:FE36,MATCH('Stroke Risk Calculator'!$B$6,'Model Params - HRs'!$A$31:$A$36,0),),IF(AND('Stroke Risk Calculator'!$B$4=Options!$B$4, 'Stroke Risk Calculator'!$B$5="Male"),INDEX('Model Params - HRs'!AA41:FE46,MATCH('Stroke Risk Calculator'!$B$6,'Model Params - HRs'!$A$41:$A$46,0),),IF(AND('Stroke Risk Calculator'!$B$4=Options!$B$4, 'Stroke Risk Calculator'!$B$5="Female"),INDEX('Model Params - HRs'!AA49:FE54,MATCH('Stroke Risk Calculator'!$B$6,'Model Params - HRs'!$A$49:$A$54,0),),0))))))</f>
        <v>0</v>
      </c>
      <c r="AB4" s="26">
        <f>IF(AND('Stroke Risk Calculator'!$B$4=Options!$B$2, 'Stroke Risk Calculator'!$B$5="Male"),INDEX('Model Params - HRs'!AB5:FF10,MATCH('Stroke Risk Calculator'!$B$6,'Model Params - HRs'!$A$5:$A$10,0),),IF(AND('Stroke Risk Calculator'!$B$4=Options!$B$2, 'Stroke Risk Calculator'!$B$5="Female"),INDEX('Model Params - HRs'!AB13:FF18,MATCH('Stroke Risk Calculator'!$B$6,'Model Params - HRs'!$A$13:$A$18,0),),IF(AND('Stroke Risk Calculator'!$B$4=Options!$B$3, 'Stroke Risk Calculator'!$B$5="Male"),INDEX('Model Params - HRs'!AB23:FF28,MATCH('Stroke Risk Calculator'!$B$6,'Model Params - HRs'!$A$23:$A$28,0),),IF(AND('Stroke Risk Calculator'!$B$4=Options!$B$3, 'Stroke Risk Calculator'!$B$5="Female"),INDEX('Model Params - HRs'!AB31:FF36,MATCH('Stroke Risk Calculator'!$B$6,'Model Params - HRs'!$A$31:$A$36,0),),IF(AND('Stroke Risk Calculator'!$B$4=Options!$B$4, 'Stroke Risk Calculator'!$B$5="Male"),INDEX('Model Params - HRs'!AB41:FF46,MATCH('Stroke Risk Calculator'!$B$6,'Model Params - HRs'!$A$41:$A$46,0),),IF(AND('Stroke Risk Calculator'!$B$4=Options!$B$4, 'Stroke Risk Calculator'!$B$5="Female"),INDEX('Model Params - HRs'!AB49:FF54,MATCH('Stroke Risk Calculator'!$B$6,'Model Params - HRs'!$A$49:$A$54,0),),0))))))</f>
        <v>0</v>
      </c>
      <c r="AC4" s="26">
        <f>IF(AND('Stroke Risk Calculator'!$B$4=Options!$B$2, 'Stroke Risk Calculator'!$B$5="Male"),INDEX('Model Params - HRs'!AC5:FG10,MATCH('Stroke Risk Calculator'!$B$6,'Model Params - HRs'!$A$5:$A$10,0),),IF(AND('Stroke Risk Calculator'!$B$4=Options!$B$2, 'Stroke Risk Calculator'!$B$5="Female"),INDEX('Model Params - HRs'!AC13:FG18,MATCH('Stroke Risk Calculator'!$B$6,'Model Params - HRs'!$A$13:$A$18,0),),IF(AND('Stroke Risk Calculator'!$B$4=Options!$B$3, 'Stroke Risk Calculator'!$B$5="Male"),INDEX('Model Params - HRs'!AC23:FG28,MATCH('Stroke Risk Calculator'!$B$6,'Model Params - HRs'!$A$23:$A$28,0),),IF(AND('Stroke Risk Calculator'!$B$4=Options!$B$3, 'Stroke Risk Calculator'!$B$5="Female"),INDEX('Model Params - HRs'!AC31:FG36,MATCH('Stroke Risk Calculator'!$B$6,'Model Params - HRs'!$A$31:$A$36,0),),IF(AND('Stroke Risk Calculator'!$B$4=Options!$B$4, 'Stroke Risk Calculator'!$B$5="Male"),INDEX('Model Params - HRs'!AC41:FG46,MATCH('Stroke Risk Calculator'!$B$6,'Model Params - HRs'!$A$41:$A$46,0),),IF(AND('Stroke Risk Calculator'!$B$4=Options!$B$4, 'Stroke Risk Calculator'!$B$5="Female"),INDEX('Model Params - HRs'!AC49:FG54,MATCH('Stroke Risk Calculator'!$B$6,'Model Params - HRs'!$A$49:$A$54,0),),0))))))</f>
        <v>0</v>
      </c>
      <c r="AD4" s="26">
        <f>IF(AND('Stroke Risk Calculator'!$B$4=Options!$B$2, 'Stroke Risk Calculator'!$B$5="Male"),INDEX('Model Params - HRs'!AD5:FH10,MATCH('Stroke Risk Calculator'!$B$6,'Model Params - HRs'!$A$5:$A$10,0),),IF(AND('Stroke Risk Calculator'!$B$4=Options!$B$2, 'Stroke Risk Calculator'!$B$5="Female"),INDEX('Model Params - HRs'!AD13:FH18,MATCH('Stroke Risk Calculator'!$B$6,'Model Params - HRs'!$A$13:$A$18,0),),IF(AND('Stroke Risk Calculator'!$B$4=Options!$B$3, 'Stroke Risk Calculator'!$B$5="Male"),INDEX('Model Params - HRs'!AD23:FH28,MATCH('Stroke Risk Calculator'!$B$6,'Model Params - HRs'!$A$23:$A$28,0),),IF(AND('Stroke Risk Calculator'!$B$4=Options!$B$3, 'Stroke Risk Calculator'!$B$5="Female"),INDEX('Model Params - HRs'!AD31:FH36,MATCH('Stroke Risk Calculator'!$B$6,'Model Params - HRs'!$A$31:$A$36,0),),IF(AND('Stroke Risk Calculator'!$B$4=Options!$B$4, 'Stroke Risk Calculator'!$B$5="Male"),INDEX('Model Params - HRs'!AD41:FH46,MATCH('Stroke Risk Calculator'!$B$6,'Model Params - HRs'!$A$41:$A$46,0),),IF(AND('Stroke Risk Calculator'!$B$4=Options!$B$4, 'Stroke Risk Calculator'!$B$5="Female"),INDEX('Model Params - HRs'!AD49:FH54,MATCH('Stroke Risk Calculator'!$B$6,'Model Params - HRs'!$A$49:$A$54,0),),0))))))</f>
        <v>0</v>
      </c>
      <c r="AE4" s="26">
        <f>IF(AND('Stroke Risk Calculator'!$B$4=Options!$B$2, 'Stroke Risk Calculator'!$B$5="Male"),INDEX('Model Params - HRs'!AE5:FI10,MATCH('Stroke Risk Calculator'!$B$6,'Model Params - HRs'!$A$5:$A$10,0),),IF(AND('Stroke Risk Calculator'!$B$4=Options!$B$2, 'Stroke Risk Calculator'!$B$5="Female"),INDEX('Model Params - HRs'!AE13:FI18,MATCH('Stroke Risk Calculator'!$B$6,'Model Params - HRs'!$A$13:$A$18,0),),IF(AND('Stroke Risk Calculator'!$B$4=Options!$B$3, 'Stroke Risk Calculator'!$B$5="Male"),INDEX('Model Params - HRs'!AE23:FI28,MATCH('Stroke Risk Calculator'!$B$6,'Model Params - HRs'!$A$23:$A$28,0),),IF(AND('Stroke Risk Calculator'!$B$4=Options!$B$3, 'Stroke Risk Calculator'!$B$5="Female"),INDEX('Model Params - HRs'!AE31:FI36,MATCH('Stroke Risk Calculator'!$B$6,'Model Params - HRs'!$A$31:$A$36,0),),IF(AND('Stroke Risk Calculator'!$B$4=Options!$B$4, 'Stroke Risk Calculator'!$B$5="Male"),INDEX('Model Params - HRs'!AE41:FI46,MATCH('Stroke Risk Calculator'!$B$6,'Model Params - HRs'!$A$41:$A$46,0),),IF(AND('Stroke Risk Calculator'!$B$4=Options!$B$4, 'Stroke Risk Calculator'!$B$5="Female"),INDEX('Model Params - HRs'!AE49:FI54,MATCH('Stroke Risk Calculator'!$B$6,'Model Params - HRs'!$A$49:$A$54,0),),0))))))</f>
        <v>0</v>
      </c>
      <c r="AF4" s="26">
        <f>IF(AND('Stroke Risk Calculator'!$B$4=Options!$B$2, 'Stroke Risk Calculator'!$B$5="Male"),INDEX('Model Params - HRs'!AF5:FJ10,MATCH('Stroke Risk Calculator'!$B$6,'Model Params - HRs'!$A$5:$A$10,0),),IF(AND('Stroke Risk Calculator'!$B$4=Options!$B$2, 'Stroke Risk Calculator'!$B$5="Female"),INDEX('Model Params - HRs'!AF13:FJ18,MATCH('Stroke Risk Calculator'!$B$6,'Model Params - HRs'!$A$13:$A$18,0),),IF(AND('Stroke Risk Calculator'!$B$4=Options!$B$3, 'Stroke Risk Calculator'!$B$5="Male"),INDEX('Model Params - HRs'!AF23:FJ28,MATCH('Stroke Risk Calculator'!$B$6,'Model Params - HRs'!$A$23:$A$28,0),),IF(AND('Stroke Risk Calculator'!$B$4=Options!$B$3, 'Stroke Risk Calculator'!$B$5="Female"),INDEX('Model Params - HRs'!AF31:FJ36,MATCH('Stroke Risk Calculator'!$B$6,'Model Params - HRs'!$A$31:$A$36,0),),IF(AND('Stroke Risk Calculator'!$B$4=Options!$B$4, 'Stroke Risk Calculator'!$B$5="Male"),INDEX('Model Params - HRs'!AF41:FJ46,MATCH('Stroke Risk Calculator'!$B$6,'Model Params - HRs'!$A$41:$A$46,0),),IF(AND('Stroke Risk Calculator'!$B$4=Options!$B$4, 'Stroke Risk Calculator'!$B$5="Female"),INDEX('Model Params - HRs'!AF49:FJ54,MATCH('Stroke Risk Calculator'!$B$6,'Model Params - HRs'!$A$49:$A$54,0),),0))))))</f>
        <v>0</v>
      </c>
      <c r="AG4" s="26">
        <f>IF(AND('Stroke Risk Calculator'!$B$4=Options!$B$2, 'Stroke Risk Calculator'!$B$5="Male"),INDEX('Model Params - HRs'!AF5:FK10,MATCH('Stroke Risk Calculator'!$B$6,'Model Params - HRs'!$A$5:$A$10,0),),IF(AND('Stroke Risk Calculator'!$B$4=Options!$B$2, 'Stroke Risk Calculator'!$B$5="Female"),INDEX('Model Params - HRs'!AF13:FK18,MATCH('Stroke Risk Calculator'!$B$6,'Model Params - HRs'!$A$13:$A$18,0),),IF(AND('Stroke Risk Calculator'!$B$4=Options!$B$3, 'Stroke Risk Calculator'!$B$5="Male"),INDEX('Model Params - HRs'!AF23:FK28,MATCH('Stroke Risk Calculator'!$B$6,'Model Params - HRs'!$A$23:$A$28,0),),IF(AND('Stroke Risk Calculator'!$B$4=Options!$B$3, 'Stroke Risk Calculator'!$B$5="Female"),INDEX('Model Params - HRs'!AF31:FK36,MATCH('Stroke Risk Calculator'!$B$6,'Model Params - HRs'!$A$31:$A$36,0),),IF(AND('Stroke Risk Calculator'!$B$4=Options!$B$4, 'Stroke Risk Calculator'!$B$5="Male"),INDEX('Model Params - HRs'!AF41:FK46,MATCH('Stroke Risk Calculator'!$B$6,'Model Params - HRs'!$A$41:$A$46,0),),IF(AND('Stroke Risk Calculator'!$B$4=Options!$B$4, 'Stroke Risk Calculator'!$B$5="Female"),INDEX('Model Params - HRs'!AF49:FK54,MATCH('Stroke Risk Calculator'!$B$6,'Model Params - HRs'!$A$49:$A$54,0),),0))))))</f>
        <v>0</v>
      </c>
      <c r="AH4" s="26">
        <f>IF(AND('Stroke Risk Calculator'!$B$4=Options!$B$2, 'Stroke Risk Calculator'!$B$5="Male"),INDEX('Model Params - HRs'!AF5:FL10,MATCH('Stroke Risk Calculator'!$B$6,'Model Params - HRs'!$A$5:$A$10,0),),IF(AND('Stroke Risk Calculator'!$B$4=Options!$B$2, 'Stroke Risk Calculator'!$B$5="Female"),INDEX('Model Params - HRs'!AF13:FL18,MATCH('Stroke Risk Calculator'!$B$6,'Model Params - HRs'!$A$13:$A$18,0),),IF(AND('Stroke Risk Calculator'!$B$4=Options!$B$3, 'Stroke Risk Calculator'!$B$5="Male"),INDEX('Model Params - HRs'!AF23:FL28,MATCH('Stroke Risk Calculator'!$B$6,'Model Params - HRs'!$A$23:$A$28,0),),IF(AND('Stroke Risk Calculator'!$B$4=Options!$B$3, 'Stroke Risk Calculator'!$B$5="Female"),INDEX('Model Params - HRs'!AF31:FL36,MATCH('Stroke Risk Calculator'!$B$6,'Model Params - HRs'!$A$31:$A$36,0),),IF(AND('Stroke Risk Calculator'!$B$4=Options!$B$4, 'Stroke Risk Calculator'!$B$5="Male"),INDEX('Model Params - HRs'!AF41:FL46,MATCH('Stroke Risk Calculator'!$B$6,'Model Params - HRs'!$A$41:$A$46,0),),IF(AND('Stroke Risk Calculator'!$B$4=Options!$B$4, 'Stroke Risk Calculator'!$B$5="Female"),INDEX('Model Params - HRs'!AF49:FL54,MATCH('Stroke Risk Calculator'!$B$6,'Model Params - HRs'!$A$49:$A$54,0),),0))))))</f>
        <v>0</v>
      </c>
      <c r="AI4" s="26">
        <f>IF(AND('Stroke Risk Calculator'!$B$4=Options!$B$2, 'Stroke Risk Calculator'!$B$5="Male"),INDEX('Model Params - HRs'!AG5:FM10,MATCH('Stroke Risk Calculator'!$B$6,'Model Params - HRs'!$A$5:$A$10,0),),IF(AND('Stroke Risk Calculator'!$B$4=Options!$B$2, 'Stroke Risk Calculator'!$B$5="Female"),INDEX('Model Params - HRs'!AG13:FM18,MATCH('Stroke Risk Calculator'!$B$6,'Model Params - HRs'!$A$13:$A$18,0),),IF(AND('Stroke Risk Calculator'!$B$4=Options!$B$3, 'Stroke Risk Calculator'!$B$5="Male"),INDEX('Model Params - HRs'!AG23:FM28,MATCH('Stroke Risk Calculator'!$B$6,'Model Params - HRs'!$A$23:$A$28,0),),IF(AND('Stroke Risk Calculator'!$B$4=Options!$B$3, 'Stroke Risk Calculator'!$B$5="Female"),INDEX('Model Params - HRs'!AG31:FM36,MATCH('Stroke Risk Calculator'!$B$6,'Model Params - HRs'!$A$31:$A$36,0),),IF(AND('Stroke Risk Calculator'!$B$4=Options!$B$4, 'Stroke Risk Calculator'!$B$5="Male"),INDEX('Model Params - HRs'!AG41:FM46,MATCH('Stroke Risk Calculator'!$B$6,'Model Params - HRs'!$A$41:$A$46,0),),IF(AND('Stroke Risk Calculator'!$B$4=Options!$B$4, 'Stroke Risk Calculator'!$B$5="Female"),INDEX('Model Params - HRs'!AG49:FM54,MATCH('Stroke Risk Calculator'!$B$6,'Model Params - HRs'!$A$49:$A$54,0),),0))))))</f>
        <v>0</v>
      </c>
      <c r="AJ4" s="26">
        <f>IF(AND('Stroke Risk Calculator'!$B$4=Options!$B$2, 'Stroke Risk Calculator'!$B$5="Male"),INDEX('Model Params - HRs'!AH5:FN10,MATCH('Stroke Risk Calculator'!$B$6,'Model Params - HRs'!$A$5:$A$10,0),),IF(AND('Stroke Risk Calculator'!$B$4=Options!$B$2, 'Stroke Risk Calculator'!$B$5="Female"),INDEX('Model Params - HRs'!AH13:FN18,MATCH('Stroke Risk Calculator'!$B$6,'Model Params - HRs'!$A$13:$A$18,0),),IF(AND('Stroke Risk Calculator'!$B$4=Options!$B$3, 'Stroke Risk Calculator'!$B$5="Male"),INDEX('Model Params - HRs'!AH23:FN28,MATCH('Stroke Risk Calculator'!$B$6,'Model Params - HRs'!$A$23:$A$28,0),),IF(AND('Stroke Risk Calculator'!$B$4=Options!$B$3, 'Stroke Risk Calculator'!$B$5="Female"),INDEX('Model Params - HRs'!AH31:FN36,MATCH('Stroke Risk Calculator'!$B$6,'Model Params - HRs'!$A$31:$A$36,0),),IF(AND('Stroke Risk Calculator'!$B$4=Options!$B$4, 'Stroke Risk Calculator'!$B$5="Male"),INDEX('Model Params - HRs'!AH41:FN46,MATCH('Stroke Risk Calculator'!$B$6,'Model Params - HRs'!$A$41:$A$46,0),),IF(AND('Stroke Risk Calculator'!$B$4=Options!$B$4, 'Stroke Risk Calculator'!$B$5="Female"),INDEX('Model Params - HRs'!AH49:FN54,MATCH('Stroke Risk Calculator'!$B$6,'Model Params - HRs'!$A$49:$A$54,0),),0))))))</f>
        <v>0</v>
      </c>
      <c r="AK4" s="26">
        <f>IF(AND('Stroke Risk Calculator'!$B$4=Options!$B$2, 'Stroke Risk Calculator'!$B$5="Male"),INDEX('Model Params - HRs'!AI5:FO10,MATCH('Stroke Risk Calculator'!$B$6,'Model Params - HRs'!$A$5:$A$10,0),),IF(AND('Stroke Risk Calculator'!$B$4=Options!$B$2, 'Stroke Risk Calculator'!$B$5="Female"),INDEX('Model Params - HRs'!AI13:FO18,MATCH('Stroke Risk Calculator'!$B$6,'Model Params - HRs'!$A$13:$A$18,0),),IF(AND('Stroke Risk Calculator'!$B$4=Options!$B$3, 'Stroke Risk Calculator'!$B$5="Male"),INDEX('Model Params - HRs'!AI23:FO28,MATCH('Stroke Risk Calculator'!$B$6,'Model Params - HRs'!$A$23:$A$28,0),),IF(AND('Stroke Risk Calculator'!$B$4=Options!$B$3, 'Stroke Risk Calculator'!$B$5="Female"),INDEX('Model Params - HRs'!AI31:FO36,MATCH('Stroke Risk Calculator'!$B$6,'Model Params - HRs'!$A$31:$A$36,0),),IF(AND('Stroke Risk Calculator'!$B$4=Options!$B$4, 'Stroke Risk Calculator'!$B$5="Male"),INDEX('Model Params - HRs'!AI41:FO46,MATCH('Stroke Risk Calculator'!$B$6,'Model Params - HRs'!$A$41:$A$46,0),),IF(AND('Stroke Risk Calculator'!$B$4=Options!$B$4, 'Stroke Risk Calculator'!$B$5="Female"),INDEX('Model Params - HRs'!AI49:FO54,MATCH('Stroke Risk Calculator'!$B$6,'Model Params - HRs'!$A$49:$A$54,0),),0))))))</f>
        <v>0</v>
      </c>
      <c r="AL4" s="26">
        <f>IF(AND('Stroke Risk Calculator'!$B$4=Options!$B$2, 'Stroke Risk Calculator'!$B$5="Male"),INDEX('Model Params - HRs'!AJ5:FP10,MATCH('Stroke Risk Calculator'!$B$6,'Model Params - HRs'!$A$5:$A$10,0),),IF(AND('Stroke Risk Calculator'!$B$4=Options!$B$2, 'Stroke Risk Calculator'!$B$5="Female"),INDEX('Model Params - HRs'!AJ13:FP18,MATCH('Stroke Risk Calculator'!$B$6,'Model Params - HRs'!$A$13:$A$18,0),),IF(AND('Stroke Risk Calculator'!$B$4=Options!$B$3, 'Stroke Risk Calculator'!$B$5="Male"),INDEX('Model Params - HRs'!AJ23:FP28,MATCH('Stroke Risk Calculator'!$B$6,'Model Params - HRs'!$A$23:$A$28,0),),IF(AND('Stroke Risk Calculator'!$B$4=Options!$B$3, 'Stroke Risk Calculator'!$B$5="Female"),INDEX('Model Params - HRs'!AJ31:FP36,MATCH('Stroke Risk Calculator'!$B$6,'Model Params - HRs'!$A$31:$A$36,0),),IF(AND('Stroke Risk Calculator'!$B$4=Options!$B$4, 'Stroke Risk Calculator'!$B$5="Male"),INDEX('Model Params - HRs'!AJ41:FP46,MATCH('Stroke Risk Calculator'!$B$6,'Model Params - HRs'!$A$41:$A$46,0),),IF(AND('Stroke Risk Calculator'!$B$4=Options!$B$4, 'Stroke Risk Calculator'!$B$5="Female"),INDEX('Model Params - HRs'!AJ49:FP54,MATCH('Stroke Risk Calculator'!$B$6,'Model Params - HRs'!$A$49:$A$54,0),),0))))))</f>
        <v>0</v>
      </c>
      <c r="AM4" s="26">
        <f>IF(AND('Stroke Risk Calculator'!$B$4=Options!$B$2, 'Stroke Risk Calculator'!$B$5="Male"),INDEX('Model Params - HRs'!AK5:FQ10,MATCH('Stroke Risk Calculator'!$B$6,'Model Params - HRs'!$A$5:$A$10,0),),IF(AND('Stroke Risk Calculator'!$B$4=Options!$B$2, 'Stroke Risk Calculator'!$B$5="Female"),INDEX('Model Params - HRs'!AK13:FQ18,MATCH('Stroke Risk Calculator'!$B$6,'Model Params - HRs'!$A$13:$A$18,0),),IF(AND('Stroke Risk Calculator'!$B$4=Options!$B$3, 'Stroke Risk Calculator'!$B$5="Male"),INDEX('Model Params - HRs'!AK23:FQ28,MATCH('Stroke Risk Calculator'!$B$6,'Model Params - HRs'!$A$23:$A$28,0),),IF(AND('Stroke Risk Calculator'!$B$4=Options!$B$3, 'Stroke Risk Calculator'!$B$5="Female"),INDEX('Model Params - HRs'!AK31:FQ36,MATCH('Stroke Risk Calculator'!$B$6,'Model Params - HRs'!$A$31:$A$36,0),),IF(AND('Stroke Risk Calculator'!$B$4=Options!$B$4, 'Stroke Risk Calculator'!$B$5="Male"),INDEX('Model Params - HRs'!AK41:FQ46,MATCH('Stroke Risk Calculator'!$B$6,'Model Params - HRs'!$A$41:$A$46,0),),IF(AND('Stroke Risk Calculator'!$B$4=Options!$B$4, 'Stroke Risk Calculator'!$B$5="Female"),INDEX('Model Params - HRs'!AK49:FQ54,MATCH('Stroke Risk Calculator'!$B$6,'Model Params - HRs'!$A$49:$A$54,0),),0))))))</f>
        <v>0</v>
      </c>
      <c r="AN4" s="26">
        <f>IF(AND('Stroke Risk Calculator'!$B$4=Options!$B$2, 'Stroke Risk Calculator'!$B$5="Male"),INDEX('Model Params - HRs'!AL5:FR10,MATCH('Stroke Risk Calculator'!$B$6,'Model Params - HRs'!$A$5:$A$10,0),),IF(AND('Stroke Risk Calculator'!$B$4=Options!$B$2, 'Stroke Risk Calculator'!$B$5="Female"),INDEX('Model Params - HRs'!AL13:FR18,MATCH('Stroke Risk Calculator'!$B$6,'Model Params - HRs'!$A$13:$A$18,0),),IF(AND('Stroke Risk Calculator'!$B$4=Options!$B$3, 'Stroke Risk Calculator'!$B$5="Male"),INDEX('Model Params - HRs'!AL23:FR28,MATCH('Stroke Risk Calculator'!$B$6,'Model Params - HRs'!$A$23:$A$28,0),),IF(AND('Stroke Risk Calculator'!$B$4=Options!$B$3, 'Stroke Risk Calculator'!$B$5="Female"),INDEX('Model Params - HRs'!AL31:FR36,MATCH('Stroke Risk Calculator'!$B$6,'Model Params - HRs'!$A$31:$A$36,0),),IF(AND('Stroke Risk Calculator'!$B$4=Options!$B$4, 'Stroke Risk Calculator'!$B$5="Male"),INDEX('Model Params - HRs'!AL41:FR46,MATCH('Stroke Risk Calculator'!$B$6,'Model Params - HRs'!$A$41:$A$46,0),),IF(AND('Stroke Risk Calculator'!$B$4=Options!$B$4, 'Stroke Risk Calculator'!$B$5="Female"),INDEX('Model Params - HRs'!AL49:FR54,MATCH('Stroke Risk Calculator'!$B$6,'Model Params - HRs'!$A$49:$A$54,0),),0))))))</f>
        <v>0</v>
      </c>
      <c r="AO4" s="26">
        <f>IF(AND('Stroke Risk Calculator'!$B$4=Options!$B$2, 'Stroke Risk Calculator'!$B$5="Male"),INDEX('Model Params - HRs'!AM5:FS10,MATCH('Stroke Risk Calculator'!$B$6,'Model Params - HRs'!$A$5:$A$10,0),),IF(AND('Stroke Risk Calculator'!$B$4=Options!$B$2, 'Stroke Risk Calculator'!$B$5="Female"),INDEX('Model Params - HRs'!AM13:FS18,MATCH('Stroke Risk Calculator'!$B$6,'Model Params - HRs'!$A$13:$A$18,0),),IF(AND('Stroke Risk Calculator'!$B$4=Options!$B$3, 'Stroke Risk Calculator'!$B$5="Male"),INDEX('Model Params - HRs'!AM23:FS28,MATCH('Stroke Risk Calculator'!$B$6,'Model Params - HRs'!$A$23:$A$28,0),),IF(AND('Stroke Risk Calculator'!$B$4=Options!$B$3, 'Stroke Risk Calculator'!$B$5="Female"),INDEX('Model Params - HRs'!AM31:FS36,MATCH('Stroke Risk Calculator'!$B$6,'Model Params - HRs'!$A$31:$A$36,0),),IF(AND('Stroke Risk Calculator'!$B$4=Options!$B$4, 'Stroke Risk Calculator'!$B$5="Male"),INDEX('Model Params - HRs'!AM41:FS46,MATCH('Stroke Risk Calculator'!$B$6,'Model Params - HRs'!$A$41:$A$46,0),),IF(AND('Stroke Risk Calculator'!$B$4=Options!$B$4, 'Stroke Risk Calculator'!$B$5="Female"),INDEX('Model Params - HRs'!AM49:FS54,MATCH('Stroke Risk Calculator'!$B$6,'Model Params - HRs'!$A$49:$A$54,0),),0))))))</f>
        <v>0</v>
      </c>
      <c r="AP4" s="26">
        <f>IF(AND('Stroke Risk Calculator'!$B$4=Options!$B$2, 'Stroke Risk Calculator'!$B$5="Male"),INDEX('Model Params - HRs'!AN5:FT10,MATCH('Stroke Risk Calculator'!$B$6,'Model Params - HRs'!$A$5:$A$10,0),),IF(AND('Stroke Risk Calculator'!$B$4=Options!$B$2, 'Stroke Risk Calculator'!$B$5="Female"),INDEX('Model Params - HRs'!AN13:FT18,MATCH('Stroke Risk Calculator'!$B$6,'Model Params - HRs'!$A$13:$A$18,0),),IF(AND('Stroke Risk Calculator'!$B$4=Options!$B$3, 'Stroke Risk Calculator'!$B$5="Male"),INDEX('Model Params - HRs'!AN23:FT28,MATCH('Stroke Risk Calculator'!$B$6,'Model Params - HRs'!$A$23:$A$28,0),),IF(AND('Stroke Risk Calculator'!$B$4=Options!$B$3, 'Stroke Risk Calculator'!$B$5="Female"),INDEX('Model Params - HRs'!AN31:FT36,MATCH('Stroke Risk Calculator'!$B$6,'Model Params - HRs'!$A$31:$A$36,0),),IF(AND('Stroke Risk Calculator'!$B$4=Options!$B$4, 'Stroke Risk Calculator'!$B$5="Male"),INDEX('Model Params - HRs'!AN41:FT46,MATCH('Stroke Risk Calculator'!$B$6,'Model Params - HRs'!$A$41:$A$46,0),),IF(AND('Stroke Risk Calculator'!$B$4=Options!$B$4, 'Stroke Risk Calculator'!$B$5="Female"),INDEX('Model Params - HRs'!AN49:FT54,MATCH('Stroke Risk Calculator'!$B$6,'Model Params - HRs'!$A$49:$A$54,0),),0))))))</f>
        <v>0</v>
      </c>
      <c r="AQ4" s="26">
        <f>IF(AND('Stroke Risk Calculator'!$B$4=Options!$B$2, 'Stroke Risk Calculator'!$B$5="Male"),INDEX('Model Params - HRs'!AO5:FU10,MATCH('Stroke Risk Calculator'!$B$6,'Model Params - HRs'!$A$5:$A$10,0),),IF(AND('Stroke Risk Calculator'!$B$4=Options!$B$2, 'Stroke Risk Calculator'!$B$5="Female"),INDEX('Model Params - HRs'!AO13:FU18,MATCH('Stroke Risk Calculator'!$B$6,'Model Params - HRs'!$A$13:$A$18,0),),IF(AND('Stroke Risk Calculator'!$B$4=Options!$B$3, 'Stroke Risk Calculator'!$B$5="Male"),INDEX('Model Params - HRs'!AO23:FU28,MATCH('Stroke Risk Calculator'!$B$6,'Model Params - HRs'!$A$23:$A$28,0),),IF(AND('Stroke Risk Calculator'!$B$4=Options!$B$3, 'Stroke Risk Calculator'!$B$5="Female"),INDEX('Model Params - HRs'!AO31:FU36,MATCH('Stroke Risk Calculator'!$B$6,'Model Params - HRs'!$A$31:$A$36,0),),IF(AND('Stroke Risk Calculator'!$B$4=Options!$B$4, 'Stroke Risk Calculator'!$B$5="Male"),INDEX('Model Params - HRs'!AO41:FU46,MATCH('Stroke Risk Calculator'!$B$6,'Model Params - HRs'!$A$41:$A$46,0),),IF(AND('Stroke Risk Calculator'!$B$4=Options!$B$4, 'Stroke Risk Calculator'!$B$5="Female"),INDEX('Model Params - HRs'!AO49:FU54,MATCH('Stroke Risk Calculator'!$B$6,'Model Params - HRs'!$A$49:$A$54,0),),0))))))</f>
        <v>0</v>
      </c>
      <c r="AR4" s="26">
        <f>IF(AND('Stroke Risk Calculator'!$B$4=Options!$B$2, 'Stroke Risk Calculator'!$B$5="Male"),INDEX('Model Params - HRs'!AP5:FV10,MATCH('Stroke Risk Calculator'!$B$6,'Model Params - HRs'!$A$5:$A$10,0),),IF(AND('Stroke Risk Calculator'!$B$4=Options!$B$2, 'Stroke Risk Calculator'!$B$5="Female"),INDEX('Model Params - HRs'!AP13:FV18,MATCH('Stroke Risk Calculator'!$B$6,'Model Params - HRs'!$A$13:$A$18,0),),IF(AND('Stroke Risk Calculator'!$B$4=Options!$B$3, 'Stroke Risk Calculator'!$B$5="Male"),INDEX('Model Params - HRs'!AP23:FV28,MATCH('Stroke Risk Calculator'!$B$6,'Model Params - HRs'!$A$23:$A$28,0),),IF(AND('Stroke Risk Calculator'!$B$4=Options!$B$3, 'Stroke Risk Calculator'!$B$5="Female"),INDEX('Model Params - HRs'!AP31:FV36,MATCH('Stroke Risk Calculator'!$B$6,'Model Params - HRs'!$A$31:$A$36,0),),IF(AND('Stroke Risk Calculator'!$B$4=Options!$B$4, 'Stroke Risk Calculator'!$B$5="Male"),INDEX('Model Params - HRs'!AP41:FV46,MATCH('Stroke Risk Calculator'!$B$6,'Model Params - HRs'!$A$41:$A$46,0),),IF(AND('Stroke Risk Calculator'!$B$4=Options!$B$4, 'Stroke Risk Calculator'!$B$5="Female"),INDEX('Model Params - HRs'!AP49:FV54,MATCH('Stroke Risk Calculator'!$B$6,'Model Params - HRs'!$A$49:$A$54,0),),0))))))</f>
        <v>0</v>
      </c>
      <c r="AS4" s="26">
        <f>IF(AND('Stroke Risk Calculator'!$B$4=Options!$B$2, 'Stroke Risk Calculator'!$B$5="Male"),INDEX('Model Params - HRs'!AQ5:FW10,MATCH('Stroke Risk Calculator'!$B$6,'Model Params - HRs'!$A$5:$A$10,0),),IF(AND('Stroke Risk Calculator'!$B$4=Options!$B$2, 'Stroke Risk Calculator'!$B$5="Female"),INDEX('Model Params - HRs'!AQ13:FW18,MATCH('Stroke Risk Calculator'!$B$6,'Model Params - HRs'!$A$13:$A$18,0),),IF(AND('Stroke Risk Calculator'!$B$4=Options!$B$3, 'Stroke Risk Calculator'!$B$5="Male"),INDEX('Model Params - HRs'!AQ23:FW28,MATCH('Stroke Risk Calculator'!$B$6,'Model Params - HRs'!$A$23:$A$28,0),),IF(AND('Stroke Risk Calculator'!$B$4=Options!$B$3, 'Stroke Risk Calculator'!$B$5="Female"),INDEX('Model Params - HRs'!AQ31:FW36,MATCH('Stroke Risk Calculator'!$B$6,'Model Params - HRs'!$A$31:$A$36,0),),IF(AND('Stroke Risk Calculator'!$B$4=Options!$B$4, 'Stroke Risk Calculator'!$B$5="Male"),INDEX('Model Params - HRs'!AQ41:FW46,MATCH('Stroke Risk Calculator'!$B$6,'Model Params - HRs'!$A$41:$A$46,0),),IF(AND('Stroke Risk Calculator'!$B$4=Options!$B$4, 'Stroke Risk Calculator'!$B$5="Female"),INDEX('Model Params - HRs'!AQ49:FW54,MATCH('Stroke Risk Calculator'!$B$6,'Model Params - HRs'!$A$49:$A$54,0),),0))))))</f>
        <v>0</v>
      </c>
      <c r="AT4" s="26">
        <f>IF(AND('Stroke Risk Calculator'!$B$4=Options!$B$2, 'Stroke Risk Calculator'!$B$5="Male"),INDEX('Model Params - HRs'!AR5:FX10,MATCH('Stroke Risk Calculator'!$B$6,'Model Params - HRs'!$A$5:$A$10,0),),IF(AND('Stroke Risk Calculator'!$B$4=Options!$B$2, 'Stroke Risk Calculator'!$B$5="Female"),INDEX('Model Params - HRs'!AR13:FX18,MATCH('Stroke Risk Calculator'!$B$6,'Model Params - HRs'!$A$13:$A$18,0),),IF(AND('Stroke Risk Calculator'!$B$4=Options!$B$3, 'Stroke Risk Calculator'!$B$5="Male"),INDEX('Model Params - HRs'!AR23:FX28,MATCH('Stroke Risk Calculator'!$B$6,'Model Params - HRs'!$A$23:$A$28,0),),IF(AND('Stroke Risk Calculator'!$B$4=Options!$B$3, 'Stroke Risk Calculator'!$B$5="Female"),INDEX('Model Params - HRs'!AR31:FX36,MATCH('Stroke Risk Calculator'!$B$6,'Model Params - HRs'!$A$31:$A$36,0),),IF(AND('Stroke Risk Calculator'!$B$4=Options!$B$4, 'Stroke Risk Calculator'!$B$5="Male"),INDEX('Model Params - HRs'!AR41:FX46,MATCH('Stroke Risk Calculator'!$B$6,'Model Params - HRs'!$A$41:$A$46,0),),IF(AND('Stroke Risk Calculator'!$B$4=Options!$B$4, 'Stroke Risk Calculator'!$B$5="Female"),INDEX('Model Params - HRs'!AR49:FX54,MATCH('Stroke Risk Calculator'!$B$6,'Model Params - HRs'!$A$49:$A$54,0),),0))))))</f>
        <v>0</v>
      </c>
      <c r="AU4" s="26">
        <f>IF(AND('Stroke Risk Calculator'!$B$4=Options!$B$2, 'Stroke Risk Calculator'!$B$5="Male"),INDEX('Model Params - HRs'!AS5:FY10,MATCH('Stroke Risk Calculator'!$B$6,'Model Params - HRs'!$A$5:$A$10,0),),IF(AND('Stroke Risk Calculator'!$B$4=Options!$B$2, 'Stroke Risk Calculator'!$B$5="Female"),INDEX('Model Params - HRs'!AS13:FY18,MATCH('Stroke Risk Calculator'!$B$6,'Model Params - HRs'!$A$13:$A$18,0),),IF(AND('Stroke Risk Calculator'!$B$4=Options!$B$3, 'Stroke Risk Calculator'!$B$5="Male"),INDEX('Model Params - HRs'!AS23:FY28,MATCH('Stroke Risk Calculator'!$B$6,'Model Params - HRs'!$A$23:$A$28,0),),IF(AND('Stroke Risk Calculator'!$B$4=Options!$B$3, 'Stroke Risk Calculator'!$B$5="Female"),INDEX('Model Params - HRs'!AS31:FY36,MATCH('Stroke Risk Calculator'!$B$6,'Model Params - HRs'!$A$31:$A$36,0),),IF(AND('Stroke Risk Calculator'!$B$4=Options!$B$4, 'Stroke Risk Calculator'!$B$5="Male"),INDEX('Model Params - HRs'!AS41:FY46,MATCH('Stroke Risk Calculator'!$B$6,'Model Params - HRs'!$A$41:$A$46,0),),IF(AND('Stroke Risk Calculator'!$B$4=Options!$B$4, 'Stroke Risk Calculator'!$B$5="Female"),INDEX('Model Params - HRs'!AS49:FY54,MATCH('Stroke Risk Calculator'!$B$6,'Model Params - HRs'!$A$49:$A$54,0),),0))))))</f>
        <v>0</v>
      </c>
      <c r="AV4" s="26">
        <f>IF(AND('Stroke Risk Calculator'!$B$4=Options!$B$2, 'Stroke Risk Calculator'!$B$5="Male"),INDEX('Model Params - HRs'!AT5:FZ10,MATCH('Stroke Risk Calculator'!$B$6,'Model Params - HRs'!$A$5:$A$10,0),),IF(AND('Stroke Risk Calculator'!$B$4=Options!$B$2, 'Stroke Risk Calculator'!$B$5="Female"),INDEX('Model Params - HRs'!AT13:FZ18,MATCH('Stroke Risk Calculator'!$B$6,'Model Params - HRs'!$A$13:$A$18,0),),IF(AND('Stroke Risk Calculator'!$B$4=Options!$B$3, 'Stroke Risk Calculator'!$B$5="Male"),INDEX('Model Params - HRs'!AT23:FZ28,MATCH('Stroke Risk Calculator'!$B$6,'Model Params - HRs'!$A$23:$A$28,0),),IF(AND('Stroke Risk Calculator'!$B$4=Options!$B$3, 'Stroke Risk Calculator'!$B$5="Female"),INDEX('Model Params - HRs'!AT31:FZ36,MATCH('Stroke Risk Calculator'!$B$6,'Model Params - HRs'!$A$31:$A$36,0),),IF(AND('Stroke Risk Calculator'!$B$4=Options!$B$4, 'Stroke Risk Calculator'!$B$5="Male"),INDEX('Model Params - HRs'!AT41:FZ46,MATCH('Stroke Risk Calculator'!$B$6,'Model Params - HRs'!$A$41:$A$46,0),),IF(AND('Stroke Risk Calculator'!$B$4=Options!$B$4, 'Stroke Risk Calculator'!$B$5="Female"),INDEX('Model Params - HRs'!AT49:FZ54,MATCH('Stroke Risk Calculator'!$B$6,'Model Params - HRs'!$A$49:$A$54,0),),0))))))</f>
        <v>0</v>
      </c>
      <c r="AW4" s="26">
        <f>IF(AND('Stroke Risk Calculator'!$B$4=Options!$B$2, 'Stroke Risk Calculator'!$B$5="Male"),INDEX('Model Params - HRs'!AU5:GA10,MATCH('Stroke Risk Calculator'!$B$6,'Model Params - HRs'!$A$5:$A$10,0),),IF(AND('Stroke Risk Calculator'!$B$4=Options!$B$2, 'Stroke Risk Calculator'!$B$5="Female"),INDEX('Model Params - HRs'!AU13:GA18,MATCH('Stroke Risk Calculator'!$B$6,'Model Params - HRs'!$A$13:$A$18,0),),IF(AND('Stroke Risk Calculator'!$B$4=Options!$B$3, 'Stroke Risk Calculator'!$B$5="Male"),INDEX('Model Params - HRs'!AU23:GA28,MATCH('Stroke Risk Calculator'!$B$6,'Model Params - HRs'!$A$23:$A$28,0),),IF(AND('Stroke Risk Calculator'!$B$4=Options!$B$3, 'Stroke Risk Calculator'!$B$5="Female"),INDEX('Model Params - HRs'!AU31:GA36,MATCH('Stroke Risk Calculator'!$B$6,'Model Params - HRs'!$A$31:$A$36,0),),IF(AND('Stroke Risk Calculator'!$B$4=Options!$B$4, 'Stroke Risk Calculator'!$B$5="Male"),INDEX('Model Params - HRs'!AU41:GA46,MATCH('Stroke Risk Calculator'!$B$6,'Model Params - HRs'!$A$41:$A$46,0),),IF(AND('Stroke Risk Calculator'!$B$4=Options!$B$4, 'Stroke Risk Calculator'!$B$5="Female"),INDEX('Model Params - HRs'!AU49:GA54,MATCH('Stroke Risk Calculator'!$B$6,'Model Params - HRs'!$A$49:$A$54,0),),0))))))</f>
        <v>0</v>
      </c>
      <c r="AX4" s="26">
        <f>IF(AND('Stroke Risk Calculator'!$B$4=Options!$B$2, 'Stroke Risk Calculator'!$B$5="Male"),INDEX('Model Params - HRs'!AV5:GB10,MATCH('Stroke Risk Calculator'!$B$6,'Model Params - HRs'!$A$5:$A$10,0),),IF(AND('Stroke Risk Calculator'!$B$4=Options!$B$2, 'Stroke Risk Calculator'!$B$5="Female"),INDEX('Model Params - HRs'!AV13:GB18,MATCH('Stroke Risk Calculator'!$B$6,'Model Params - HRs'!$A$13:$A$18,0),),IF(AND('Stroke Risk Calculator'!$B$4=Options!$B$3, 'Stroke Risk Calculator'!$B$5="Male"),INDEX('Model Params - HRs'!AV23:GB28,MATCH('Stroke Risk Calculator'!$B$6,'Model Params - HRs'!$A$23:$A$28,0),),IF(AND('Stroke Risk Calculator'!$B$4=Options!$B$3, 'Stroke Risk Calculator'!$B$5="Female"),INDEX('Model Params - HRs'!AV31:GB36,MATCH('Stroke Risk Calculator'!$B$6,'Model Params - HRs'!$A$31:$A$36,0),),IF(AND('Stroke Risk Calculator'!$B$4=Options!$B$4, 'Stroke Risk Calculator'!$B$5="Male"),INDEX('Model Params - HRs'!AV41:GB46,MATCH('Stroke Risk Calculator'!$B$6,'Model Params - HRs'!$A$41:$A$46,0),),IF(AND('Stroke Risk Calculator'!$B$4=Options!$B$4, 'Stroke Risk Calculator'!$B$5="Female"),INDEX('Model Params - HRs'!AV49:GB54,MATCH('Stroke Risk Calculator'!$B$6,'Model Params - HRs'!$A$49:$A$54,0),),0))))))</f>
        <v>0</v>
      </c>
      <c r="AY4" s="26">
        <f>IF(AND('Stroke Risk Calculator'!$B$4=Options!$B$2, 'Stroke Risk Calculator'!$B$5="Male"),INDEX('Model Params - HRs'!AW5:GC10,MATCH('Stroke Risk Calculator'!$B$6,'Model Params - HRs'!$A$5:$A$10,0),),IF(AND('Stroke Risk Calculator'!$B$4=Options!$B$2, 'Stroke Risk Calculator'!$B$5="Female"),INDEX('Model Params - HRs'!AW13:GC18,MATCH('Stroke Risk Calculator'!$B$6,'Model Params - HRs'!$A$13:$A$18,0),),IF(AND('Stroke Risk Calculator'!$B$4=Options!$B$3, 'Stroke Risk Calculator'!$B$5="Male"),INDEX('Model Params - HRs'!AW23:GC28,MATCH('Stroke Risk Calculator'!$B$6,'Model Params - HRs'!$A$23:$A$28,0),),IF(AND('Stroke Risk Calculator'!$B$4=Options!$B$3, 'Stroke Risk Calculator'!$B$5="Female"),INDEX('Model Params - HRs'!AW31:GC36,MATCH('Stroke Risk Calculator'!$B$6,'Model Params - HRs'!$A$31:$A$36,0),),IF(AND('Stroke Risk Calculator'!$B$4=Options!$B$4, 'Stroke Risk Calculator'!$B$5="Male"),INDEX('Model Params - HRs'!AW41:GC46,MATCH('Stroke Risk Calculator'!$B$6,'Model Params - HRs'!$A$41:$A$46,0),),IF(AND('Stroke Risk Calculator'!$B$4=Options!$B$4, 'Stroke Risk Calculator'!$B$5="Female"),INDEX('Model Params - HRs'!AW49:GC54,MATCH('Stroke Risk Calculator'!$B$6,'Model Params - HRs'!$A$49:$A$54,0),),0))))))</f>
        <v>0</v>
      </c>
      <c r="AZ4" s="26">
        <f>IF(AND('Stroke Risk Calculator'!$B$4=Options!$B$2, 'Stroke Risk Calculator'!$B$5="Male"),INDEX('Model Params - HRs'!AX5:GD10,MATCH('Stroke Risk Calculator'!$B$6,'Model Params - HRs'!$A$5:$A$10,0),),IF(AND('Stroke Risk Calculator'!$B$4=Options!$B$2, 'Stroke Risk Calculator'!$B$5="Female"),INDEX('Model Params - HRs'!AX13:GD18,MATCH('Stroke Risk Calculator'!$B$6,'Model Params - HRs'!$A$13:$A$18,0),),IF(AND('Stroke Risk Calculator'!$B$4=Options!$B$3, 'Stroke Risk Calculator'!$B$5="Male"),INDEX('Model Params - HRs'!AX23:GD28,MATCH('Stroke Risk Calculator'!$B$6,'Model Params - HRs'!$A$23:$A$28,0),),IF(AND('Stroke Risk Calculator'!$B$4=Options!$B$3, 'Stroke Risk Calculator'!$B$5="Female"),INDEX('Model Params - HRs'!AX31:GD36,MATCH('Stroke Risk Calculator'!$B$6,'Model Params - HRs'!$A$31:$A$36,0),),IF(AND('Stroke Risk Calculator'!$B$4=Options!$B$4, 'Stroke Risk Calculator'!$B$5="Male"),INDEX('Model Params - HRs'!AX41:GD46,MATCH('Stroke Risk Calculator'!$B$6,'Model Params - HRs'!$A$41:$A$46,0),),IF(AND('Stroke Risk Calculator'!$B$4=Options!$B$4, 'Stroke Risk Calculator'!$B$5="Female"),INDEX('Model Params - HRs'!AX49:GD54,MATCH('Stroke Risk Calculator'!$B$6,'Model Params - HRs'!$A$49:$A$54,0),),0))))))</f>
        <v>0</v>
      </c>
      <c r="BA4" s="26">
        <f>IF(AND('Stroke Risk Calculator'!$B$4=Options!$B$2, 'Stroke Risk Calculator'!$B$5="Male"),INDEX('Model Params - HRs'!AY5:GE10,MATCH('Stroke Risk Calculator'!$B$6,'Model Params - HRs'!$A$5:$A$10,0),),IF(AND('Stroke Risk Calculator'!$B$4=Options!$B$2, 'Stroke Risk Calculator'!$B$5="Female"),INDEX('Model Params - HRs'!AY13:GE18,MATCH('Stroke Risk Calculator'!$B$6,'Model Params - HRs'!$A$13:$A$18,0),),IF(AND('Stroke Risk Calculator'!$B$4=Options!$B$3, 'Stroke Risk Calculator'!$B$5="Male"),INDEX('Model Params - HRs'!AY23:GE28,MATCH('Stroke Risk Calculator'!$B$6,'Model Params - HRs'!$A$23:$A$28,0),),IF(AND('Stroke Risk Calculator'!$B$4=Options!$B$3, 'Stroke Risk Calculator'!$B$5="Female"),INDEX('Model Params - HRs'!AY31:GE36,MATCH('Stroke Risk Calculator'!$B$6,'Model Params - HRs'!$A$31:$A$36,0),),IF(AND('Stroke Risk Calculator'!$B$4=Options!$B$4, 'Stroke Risk Calculator'!$B$5="Male"),INDEX('Model Params - HRs'!AY41:GE46,MATCH('Stroke Risk Calculator'!$B$6,'Model Params - HRs'!$A$41:$A$46,0),),IF(AND('Stroke Risk Calculator'!$B$4=Options!$B$4, 'Stroke Risk Calculator'!$B$5="Female"),INDEX('Model Params - HRs'!AY49:GE54,MATCH('Stroke Risk Calculator'!$B$6,'Model Params - HRs'!$A$49:$A$54,0),),0))))))</f>
        <v>0</v>
      </c>
      <c r="BB4" s="26">
        <f>IF(AND('Stroke Risk Calculator'!$B$4=Options!$B$2, 'Stroke Risk Calculator'!$B$5="Male"),INDEX('Model Params - HRs'!AZ5:GF10,MATCH('Stroke Risk Calculator'!$B$6,'Model Params - HRs'!$A$5:$A$10,0),),IF(AND('Stroke Risk Calculator'!$B$4=Options!$B$2, 'Stroke Risk Calculator'!$B$5="Female"),INDEX('Model Params - HRs'!AZ13:GF18,MATCH('Stroke Risk Calculator'!$B$6,'Model Params - HRs'!$A$13:$A$18,0),),IF(AND('Stroke Risk Calculator'!$B$4=Options!$B$3, 'Stroke Risk Calculator'!$B$5="Male"),INDEX('Model Params - HRs'!AZ23:GF28,MATCH('Stroke Risk Calculator'!$B$6,'Model Params - HRs'!$A$23:$A$28,0),),IF(AND('Stroke Risk Calculator'!$B$4=Options!$B$3, 'Stroke Risk Calculator'!$B$5="Female"),INDEX('Model Params - HRs'!AZ31:GF36,MATCH('Stroke Risk Calculator'!$B$6,'Model Params - HRs'!$A$31:$A$36,0),),IF(AND('Stroke Risk Calculator'!$B$4=Options!$B$4, 'Stroke Risk Calculator'!$B$5="Male"),INDEX('Model Params - HRs'!AZ41:GF46,MATCH('Stroke Risk Calculator'!$B$6,'Model Params - HRs'!$A$41:$A$46,0),),IF(AND('Stroke Risk Calculator'!$B$4=Options!$B$4, 'Stroke Risk Calculator'!$B$5="Female"),INDEX('Model Params - HRs'!AZ49:GF54,MATCH('Stroke Risk Calculator'!$B$6,'Model Params - HRs'!$A$49:$A$54,0),),0))))))</f>
        <v>0</v>
      </c>
      <c r="BC4" s="26">
        <f>IF(AND('Stroke Risk Calculator'!$B$4=Options!$B$2, 'Stroke Risk Calculator'!$B$5="Male"),INDEX('Model Params - HRs'!BA5:GG10,MATCH('Stroke Risk Calculator'!$B$6,'Model Params - HRs'!$A$5:$A$10,0),),IF(AND('Stroke Risk Calculator'!$B$4=Options!$B$2, 'Stroke Risk Calculator'!$B$5="Female"),INDEX('Model Params - HRs'!BA13:GG18,MATCH('Stroke Risk Calculator'!$B$6,'Model Params - HRs'!$A$13:$A$18,0),),IF(AND('Stroke Risk Calculator'!$B$4=Options!$B$3, 'Stroke Risk Calculator'!$B$5="Male"),INDEX('Model Params - HRs'!BA23:GG28,MATCH('Stroke Risk Calculator'!$B$6,'Model Params - HRs'!$A$23:$A$28,0),),IF(AND('Stroke Risk Calculator'!$B$4=Options!$B$3, 'Stroke Risk Calculator'!$B$5="Female"),INDEX('Model Params - HRs'!BA31:GG36,MATCH('Stroke Risk Calculator'!$B$6,'Model Params - HRs'!$A$31:$A$36,0),),IF(AND('Stroke Risk Calculator'!$B$4=Options!$B$4, 'Stroke Risk Calculator'!$B$5="Male"),INDEX('Model Params - HRs'!BA41:GG46,MATCH('Stroke Risk Calculator'!$B$6,'Model Params - HRs'!$A$41:$A$46,0),),IF(AND('Stroke Risk Calculator'!$B$4=Options!$B$4, 'Stroke Risk Calculator'!$B$5="Female"),INDEX('Model Params - HRs'!BA49:GG54,MATCH('Stroke Risk Calculator'!$B$6,'Model Params - HRs'!$A$49:$A$54,0),),0))))))</f>
        <v>0</v>
      </c>
      <c r="BD4" s="26">
        <f>IF(AND('Stroke Risk Calculator'!$B$4=Options!$B$2, 'Stroke Risk Calculator'!$B$5="Male"),INDEX('Model Params - HRs'!BB5:GH10,MATCH('Stroke Risk Calculator'!$B$6,'Model Params - HRs'!$A$5:$A$10,0),),IF(AND('Stroke Risk Calculator'!$B$4=Options!$B$2, 'Stroke Risk Calculator'!$B$5="Female"),INDEX('Model Params - HRs'!BB13:GH18,MATCH('Stroke Risk Calculator'!$B$6,'Model Params - HRs'!$A$13:$A$18,0),),IF(AND('Stroke Risk Calculator'!$B$4=Options!$B$3, 'Stroke Risk Calculator'!$B$5="Male"),INDEX('Model Params - HRs'!BB23:GH28,MATCH('Stroke Risk Calculator'!$B$6,'Model Params - HRs'!$A$23:$A$28,0),),IF(AND('Stroke Risk Calculator'!$B$4=Options!$B$3, 'Stroke Risk Calculator'!$B$5="Female"),INDEX('Model Params - HRs'!BB31:GH36,MATCH('Stroke Risk Calculator'!$B$6,'Model Params - HRs'!$A$31:$A$36,0),),IF(AND('Stroke Risk Calculator'!$B$4=Options!$B$4, 'Stroke Risk Calculator'!$B$5="Male"),INDEX('Model Params - HRs'!BB41:GH46,MATCH('Stroke Risk Calculator'!$B$6,'Model Params - HRs'!$A$41:$A$46,0),),IF(AND('Stroke Risk Calculator'!$B$4=Options!$B$4, 'Stroke Risk Calculator'!$B$5="Female"),INDEX('Model Params - HRs'!BB49:GH54,MATCH('Stroke Risk Calculator'!$B$6,'Model Params - HRs'!$A$49:$A$54,0),),0))))))</f>
        <v>0</v>
      </c>
      <c r="BE4" s="26">
        <f>IF(AND('Stroke Risk Calculator'!$B$4=Options!$B$2, 'Stroke Risk Calculator'!$B$5="Male"),INDEX('Model Params - HRs'!BC5:GI10,MATCH('Stroke Risk Calculator'!$B$6,'Model Params - HRs'!$A$5:$A$10,0),),IF(AND('Stroke Risk Calculator'!$B$4=Options!$B$2, 'Stroke Risk Calculator'!$B$5="Female"),INDEX('Model Params - HRs'!BC13:GI18,MATCH('Stroke Risk Calculator'!$B$6,'Model Params - HRs'!$A$13:$A$18,0),),IF(AND('Stroke Risk Calculator'!$B$4=Options!$B$3, 'Stroke Risk Calculator'!$B$5="Male"),INDEX('Model Params - HRs'!BC23:GI28,MATCH('Stroke Risk Calculator'!$B$6,'Model Params - HRs'!$A$23:$A$28,0),),IF(AND('Stroke Risk Calculator'!$B$4=Options!$B$3, 'Stroke Risk Calculator'!$B$5="Female"),INDEX('Model Params - HRs'!BC31:GI36,MATCH('Stroke Risk Calculator'!$B$6,'Model Params - HRs'!$A$31:$A$36,0),),IF(AND('Stroke Risk Calculator'!$B$4=Options!$B$4, 'Stroke Risk Calculator'!$B$5="Male"),INDEX('Model Params - HRs'!BC41:GI46,MATCH('Stroke Risk Calculator'!$B$6,'Model Params - HRs'!$A$41:$A$46,0),),IF(AND('Stroke Risk Calculator'!$B$4=Options!$B$4, 'Stroke Risk Calculator'!$B$5="Female"),INDEX('Model Params - HRs'!BC49:GI54,MATCH('Stroke Risk Calculator'!$B$6,'Model Params - HRs'!$A$49:$A$54,0),),0))))))</f>
        <v>0</v>
      </c>
      <c r="BF4" s="26">
        <f>IF(AND('Stroke Risk Calculator'!$B$4=Options!$B$2, 'Stroke Risk Calculator'!$B$5="Male"),INDEX('Model Params - HRs'!BD5:GJ10,MATCH('Stroke Risk Calculator'!$B$6,'Model Params - HRs'!$A$5:$A$10,0),),IF(AND('Stroke Risk Calculator'!$B$4=Options!$B$2, 'Stroke Risk Calculator'!$B$5="Female"),INDEX('Model Params - HRs'!BD13:GJ18,MATCH('Stroke Risk Calculator'!$B$6,'Model Params - HRs'!$A$13:$A$18,0),),IF(AND('Stroke Risk Calculator'!$B$4=Options!$B$3, 'Stroke Risk Calculator'!$B$5="Male"),INDEX('Model Params - HRs'!BD23:GJ28,MATCH('Stroke Risk Calculator'!$B$6,'Model Params - HRs'!$A$23:$A$28,0),),IF(AND('Stroke Risk Calculator'!$B$4=Options!$B$3, 'Stroke Risk Calculator'!$B$5="Female"),INDEX('Model Params - HRs'!BD31:GJ36,MATCH('Stroke Risk Calculator'!$B$6,'Model Params - HRs'!$A$31:$A$36,0),),IF(AND('Stroke Risk Calculator'!$B$4=Options!$B$4, 'Stroke Risk Calculator'!$B$5="Male"),INDEX('Model Params - HRs'!BD41:GJ46,MATCH('Stroke Risk Calculator'!$B$6,'Model Params - HRs'!$A$41:$A$46,0),),IF(AND('Stroke Risk Calculator'!$B$4=Options!$B$4, 'Stroke Risk Calculator'!$B$5="Female"),INDEX('Model Params - HRs'!BD49:GJ54,MATCH('Stroke Risk Calculator'!$B$6,'Model Params - HRs'!$A$49:$A$54,0),),0))))))</f>
        <v>0</v>
      </c>
      <c r="BG4" s="26">
        <f>IF(AND('Stroke Risk Calculator'!$B$4=Options!$B$2, 'Stroke Risk Calculator'!$B$5="Male"),INDEX('Model Params - HRs'!BE5:GK10,MATCH('Stroke Risk Calculator'!$B$6,'Model Params - HRs'!$A$5:$A$10,0),),IF(AND('Stroke Risk Calculator'!$B$4=Options!$B$2, 'Stroke Risk Calculator'!$B$5="Female"),INDEX('Model Params - HRs'!BE13:GK18,MATCH('Stroke Risk Calculator'!$B$6,'Model Params - HRs'!$A$13:$A$18,0),),IF(AND('Stroke Risk Calculator'!$B$4=Options!$B$3, 'Stroke Risk Calculator'!$B$5="Male"),INDEX('Model Params - HRs'!BE23:GK28,MATCH('Stroke Risk Calculator'!$B$6,'Model Params - HRs'!$A$23:$A$28,0),),IF(AND('Stroke Risk Calculator'!$B$4=Options!$B$3, 'Stroke Risk Calculator'!$B$5="Female"),INDEX('Model Params - HRs'!BE31:GK36,MATCH('Stroke Risk Calculator'!$B$6,'Model Params - HRs'!$A$31:$A$36,0),),IF(AND('Stroke Risk Calculator'!$B$4=Options!$B$4, 'Stroke Risk Calculator'!$B$5="Male"),INDEX('Model Params - HRs'!BE41:GK46,MATCH('Stroke Risk Calculator'!$B$6,'Model Params - HRs'!$A$41:$A$46,0),),IF(AND('Stroke Risk Calculator'!$B$4=Options!$B$4, 'Stroke Risk Calculator'!$B$5="Female"),INDEX('Model Params - HRs'!BE49:GK54,MATCH('Stroke Risk Calculator'!$B$6,'Model Params - HRs'!$A$49:$A$54,0),),0))))))</f>
        <v>0</v>
      </c>
      <c r="BH4" s="26">
        <f>IF(AND('Stroke Risk Calculator'!$B$4=Options!$B$2, 'Stroke Risk Calculator'!$B$5="Male"),INDEX('Model Params - HRs'!BF5:GL10,MATCH('Stroke Risk Calculator'!$B$6,'Model Params - HRs'!$A$5:$A$10,0),),IF(AND('Stroke Risk Calculator'!$B$4=Options!$B$2, 'Stroke Risk Calculator'!$B$5="Female"),INDEX('Model Params - HRs'!BF13:GL18,MATCH('Stroke Risk Calculator'!$B$6,'Model Params - HRs'!$A$13:$A$18,0),),IF(AND('Stroke Risk Calculator'!$B$4=Options!$B$3, 'Stroke Risk Calculator'!$B$5="Male"),INDEX('Model Params - HRs'!BF23:GL28,MATCH('Stroke Risk Calculator'!$B$6,'Model Params - HRs'!$A$23:$A$28,0),),IF(AND('Stroke Risk Calculator'!$B$4=Options!$B$3, 'Stroke Risk Calculator'!$B$5="Female"),INDEX('Model Params - HRs'!BF31:GL36,MATCH('Stroke Risk Calculator'!$B$6,'Model Params - HRs'!$A$31:$A$36,0),),IF(AND('Stroke Risk Calculator'!$B$4=Options!$B$4, 'Stroke Risk Calculator'!$B$5="Male"),INDEX('Model Params - HRs'!BF41:GL46,MATCH('Stroke Risk Calculator'!$B$6,'Model Params - HRs'!$A$41:$A$46,0),),IF(AND('Stroke Risk Calculator'!$B$4=Options!$B$4, 'Stroke Risk Calculator'!$B$5="Female"),INDEX('Model Params - HRs'!BF49:GL54,MATCH('Stroke Risk Calculator'!$B$6,'Model Params - HRs'!$A$49:$A$54,0),),0))))))</f>
        <v>0</v>
      </c>
      <c r="BI4" s="26">
        <f>IF(AND('Stroke Risk Calculator'!$B$4=Options!$B$2, 'Stroke Risk Calculator'!$B$5="Male"),INDEX('Model Params - HRs'!BG5:GM10,MATCH('Stroke Risk Calculator'!$B$6,'Model Params - HRs'!$A$5:$A$10,0),),IF(AND('Stroke Risk Calculator'!$B$4=Options!$B$2, 'Stroke Risk Calculator'!$B$5="Female"),INDEX('Model Params - HRs'!BG13:GM18,MATCH('Stroke Risk Calculator'!$B$6,'Model Params - HRs'!$A$13:$A$18,0),),IF(AND('Stroke Risk Calculator'!$B$4=Options!$B$3, 'Stroke Risk Calculator'!$B$5="Male"),INDEX('Model Params - HRs'!BG23:GM28,MATCH('Stroke Risk Calculator'!$B$6,'Model Params - HRs'!$A$23:$A$28,0),),IF(AND('Stroke Risk Calculator'!$B$4=Options!$B$3, 'Stroke Risk Calculator'!$B$5="Female"),INDEX('Model Params - HRs'!BG31:GM36,MATCH('Stroke Risk Calculator'!$B$6,'Model Params - HRs'!$A$31:$A$36,0),),IF(AND('Stroke Risk Calculator'!$B$4=Options!$B$4, 'Stroke Risk Calculator'!$B$5="Male"),INDEX('Model Params - HRs'!BG41:GM46,MATCH('Stroke Risk Calculator'!$B$6,'Model Params - HRs'!$A$41:$A$46,0),),IF(AND('Stroke Risk Calculator'!$B$4=Options!$B$4, 'Stroke Risk Calculator'!$B$5="Female"),INDEX('Model Params - HRs'!BG49:GM54,MATCH('Stroke Risk Calculator'!$B$6,'Model Params - HRs'!$A$49:$A$54,0),),0))))))</f>
        <v>0</v>
      </c>
      <c r="BJ4" s="26">
        <f>IF(AND('Stroke Risk Calculator'!$B$4=Options!$B$2, 'Stroke Risk Calculator'!$B$5="Male"),INDEX('Model Params - HRs'!BH5:GN10,MATCH('Stroke Risk Calculator'!$B$6,'Model Params - HRs'!$A$5:$A$10,0),),IF(AND('Stroke Risk Calculator'!$B$4=Options!$B$2, 'Stroke Risk Calculator'!$B$5="Female"),INDEX('Model Params - HRs'!BH13:GN18,MATCH('Stroke Risk Calculator'!$B$6,'Model Params - HRs'!$A$13:$A$18,0),),IF(AND('Stroke Risk Calculator'!$B$4=Options!$B$3, 'Stroke Risk Calculator'!$B$5="Male"),INDEX('Model Params - HRs'!BH23:GN28,MATCH('Stroke Risk Calculator'!$B$6,'Model Params - HRs'!$A$23:$A$28,0),),IF(AND('Stroke Risk Calculator'!$B$4=Options!$B$3, 'Stroke Risk Calculator'!$B$5="Female"),INDEX('Model Params - HRs'!BH31:GN36,MATCH('Stroke Risk Calculator'!$B$6,'Model Params - HRs'!$A$31:$A$36,0),),IF(AND('Stroke Risk Calculator'!$B$4=Options!$B$4, 'Stroke Risk Calculator'!$B$5="Male"),INDEX('Model Params - HRs'!BH41:GN46,MATCH('Stroke Risk Calculator'!$B$6,'Model Params - HRs'!$A$41:$A$46,0),),IF(AND('Stroke Risk Calculator'!$B$4=Options!$B$4, 'Stroke Risk Calculator'!$B$5="Female"),INDEX('Model Params - HRs'!BH49:GN54,MATCH('Stroke Risk Calculator'!$B$6,'Model Params - HRs'!$A$49:$A$54,0),),0))))))</f>
        <v>0</v>
      </c>
      <c r="BK4" s="26">
        <f>IF(AND('Stroke Risk Calculator'!$B$4=Options!$B$2, 'Stroke Risk Calculator'!$B$5="Male"),INDEX('Model Params - HRs'!BI5:GO10,MATCH('Stroke Risk Calculator'!$B$6,'Model Params - HRs'!$A$5:$A$10,0),),IF(AND('Stroke Risk Calculator'!$B$4=Options!$B$2, 'Stroke Risk Calculator'!$B$5="Female"),INDEX('Model Params - HRs'!BI13:GO18,MATCH('Stroke Risk Calculator'!$B$6,'Model Params - HRs'!$A$13:$A$18,0),),IF(AND('Stroke Risk Calculator'!$B$4=Options!$B$3, 'Stroke Risk Calculator'!$B$5="Male"),INDEX('Model Params - HRs'!BI23:GO28,MATCH('Stroke Risk Calculator'!$B$6,'Model Params - HRs'!$A$23:$A$28,0),),IF(AND('Stroke Risk Calculator'!$B$4=Options!$B$3, 'Stroke Risk Calculator'!$B$5="Female"),INDEX('Model Params - HRs'!BI31:GO36,MATCH('Stroke Risk Calculator'!$B$6,'Model Params - HRs'!$A$31:$A$36,0),),IF(AND('Stroke Risk Calculator'!$B$4=Options!$B$4, 'Stroke Risk Calculator'!$B$5="Male"),INDEX('Model Params - HRs'!BI41:GO46,MATCH('Stroke Risk Calculator'!$B$6,'Model Params - HRs'!$A$41:$A$46,0),),IF(AND('Stroke Risk Calculator'!$B$4=Options!$B$4, 'Stroke Risk Calculator'!$B$5="Female"),INDEX('Model Params - HRs'!BI49:GO54,MATCH('Stroke Risk Calculator'!$B$6,'Model Params - HRs'!$A$49:$A$54,0),),0))))))</f>
        <v>0</v>
      </c>
      <c r="BL4" s="26">
        <f>IF(AND('Stroke Risk Calculator'!$B$4=Options!$B$2, 'Stroke Risk Calculator'!$B$5="Male"),INDEX('Model Params - HRs'!BJ5:GP10,MATCH('Stroke Risk Calculator'!$B$6,'Model Params - HRs'!$A$5:$A$10,0),),IF(AND('Stroke Risk Calculator'!$B$4=Options!$B$2, 'Stroke Risk Calculator'!$B$5="Female"),INDEX('Model Params - HRs'!BJ13:GP18,MATCH('Stroke Risk Calculator'!$B$6,'Model Params - HRs'!$A$13:$A$18,0),),IF(AND('Stroke Risk Calculator'!$B$4=Options!$B$3, 'Stroke Risk Calculator'!$B$5="Male"),INDEX('Model Params - HRs'!BJ23:GP28,MATCH('Stroke Risk Calculator'!$B$6,'Model Params - HRs'!$A$23:$A$28,0),),IF(AND('Stroke Risk Calculator'!$B$4=Options!$B$3, 'Stroke Risk Calculator'!$B$5="Female"),INDEX('Model Params - HRs'!BJ31:GP36,MATCH('Stroke Risk Calculator'!$B$6,'Model Params - HRs'!$A$31:$A$36,0),),IF(AND('Stroke Risk Calculator'!$B$4=Options!$B$4, 'Stroke Risk Calculator'!$B$5="Male"),INDEX('Model Params - HRs'!BJ41:GP46,MATCH('Stroke Risk Calculator'!$B$6,'Model Params - HRs'!$A$41:$A$46,0),),IF(AND('Stroke Risk Calculator'!$B$4=Options!$B$4, 'Stroke Risk Calculator'!$B$5="Female"),INDEX('Model Params - HRs'!BJ49:GP54,MATCH('Stroke Risk Calculator'!$B$6,'Model Params - HRs'!$A$49:$A$54,0),),0))))))</f>
        <v>0</v>
      </c>
      <c r="BM4" s="26">
        <f>IF(AND('Stroke Risk Calculator'!$B$4=Options!$B$2, 'Stroke Risk Calculator'!$B$5="Male"),INDEX('Model Params - HRs'!BK5:GQ10,MATCH('Stroke Risk Calculator'!$B$6,'Model Params - HRs'!$A$5:$A$10,0),),IF(AND('Stroke Risk Calculator'!$B$4=Options!$B$2, 'Stroke Risk Calculator'!$B$5="Female"),INDEX('Model Params - HRs'!BK13:GQ18,MATCH('Stroke Risk Calculator'!$B$6,'Model Params - HRs'!$A$13:$A$18,0),),IF(AND('Stroke Risk Calculator'!$B$4=Options!$B$3, 'Stroke Risk Calculator'!$B$5="Male"),INDEX('Model Params - HRs'!BK23:GQ28,MATCH('Stroke Risk Calculator'!$B$6,'Model Params - HRs'!$A$23:$A$28,0),),IF(AND('Stroke Risk Calculator'!$B$4=Options!$B$3, 'Stroke Risk Calculator'!$B$5="Female"),INDEX('Model Params - HRs'!BK31:GQ36,MATCH('Stroke Risk Calculator'!$B$6,'Model Params - HRs'!$A$31:$A$36,0),),IF(AND('Stroke Risk Calculator'!$B$4=Options!$B$4, 'Stroke Risk Calculator'!$B$5="Male"),INDEX('Model Params - HRs'!BK41:GQ46,MATCH('Stroke Risk Calculator'!$B$6,'Model Params - HRs'!$A$41:$A$46,0),),IF(AND('Stroke Risk Calculator'!$B$4=Options!$B$4, 'Stroke Risk Calculator'!$B$5="Female"),INDEX('Model Params - HRs'!BK49:GQ54,MATCH('Stroke Risk Calculator'!$B$6,'Model Params - HRs'!$A$49:$A$54,0),),0))))))</f>
        <v>0</v>
      </c>
      <c r="BN4" s="26">
        <f>IF(AND('Stroke Risk Calculator'!$B$4=Options!$B$2, 'Stroke Risk Calculator'!$B$5="Male"),INDEX('Model Params - HRs'!BL5:GR10,MATCH('Stroke Risk Calculator'!$B$6,'Model Params - HRs'!$A$5:$A$10,0),),IF(AND('Stroke Risk Calculator'!$B$4=Options!$B$2, 'Stroke Risk Calculator'!$B$5="Female"),INDEX('Model Params - HRs'!BL13:GR18,MATCH('Stroke Risk Calculator'!$B$6,'Model Params - HRs'!$A$13:$A$18,0),),IF(AND('Stroke Risk Calculator'!$B$4=Options!$B$3, 'Stroke Risk Calculator'!$B$5="Male"),INDEX('Model Params - HRs'!BL23:GR28,MATCH('Stroke Risk Calculator'!$B$6,'Model Params - HRs'!$A$23:$A$28,0),),IF(AND('Stroke Risk Calculator'!$B$4=Options!$B$3, 'Stroke Risk Calculator'!$B$5="Female"),INDEX('Model Params - HRs'!BL31:GR36,MATCH('Stroke Risk Calculator'!$B$6,'Model Params - HRs'!$A$31:$A$36,0),),IF(AND('Stroke Risk Calculator'!$B$4=Options!$B$4, 'Stroke Risk Calculator'!$B$5="Male"),INDEX('Model Params - HRs'!BL41:GR46,MATCH('Stroke Risk Calculator'!$B$6,'Model Params - HRs'!$A$41:$A$46,0),),IF(AND('Stroke Risk Calculator'!$B$4=Options!$B$4, 'Stroke Risk Calculator'!$B$5="Female"),INDEX('Model Params - HRs'!BL49:GR54,MATCH('Stroke Risk Calculator'!$B$6,'Model Params - HRs'!$A$49:$A$54,0),),0))))))</f>
        <v>0</v>
      </c>
      <c r="BO4" s="26">
        <f>IF(AND('Stroke Risk Calculator'!$B$4=Options!$B$2, 'Stroke Risk Calculator'!$B$5="Male"),INDEX('Model Params - HRs'!BM5:GS10,MATCH('Stroke Risk Calculator'!$B$6,'Model Params - HRs'!$A$5:$A$10,0),),IF(AND('Stroke Risk Calculator'!$B$4=Options!$B$2, 'Stroke Risk Calculator'!$B$5="Female"),INDEX('Model Params - HRs'!BM13:GS18,MATCH('Stroke Risk Calculator'!$B$6,'Model Params - HRs'!$A$13:$A$18,0),),IF(AND('Stroke Risk Calculator'!$B$4=Options!$B$3, 'Stroke Risk Calculator'!$B$5="Male"),INDEX('Model Params - HRs'!BM23:GS28,MATCH('Stroke Risk Calculator'!$B$6,'Model Params - HRs'!$A$23:$A$28,0),),IF(AND('Stroke Risk Calculator'!$B$4=Options!$B$3, 'Stroke Risk Calculator'!$B$5="Female"),INDEX('Model Params - HRs'!BM31:GS36,MATCH('Stroke Risk Calculator'!$B$6,'Model Params - HRs'!$A$31:$A$36,0),),IF(AND('Stroke Risk Calculator'!$B$4=Options!$B$4, 'Stroke Risk Calculator'!$B$5="Male"),INDEX('Model Params - HRs'!BM41:GS46,MATCH('Stroke Risk Calculator'!$B$6,'Model Params - HRs'!$A$41:$A$46,0),),IF(AND('Stroke Risk Calculator'!$B$4=Options!$B$4, 'Stroke Risk Calculator'!$B$5="Female"),INDEX('Model Params - HRs'!BM49:GS54,MATCH('Stroke Risk Calculator'!$B$6,'Model Params - HRs'!$A$49:$A$54,0),),0))))))</f>
        <v>0</v>
      </c>
      <c r="BP4" s="26">
        <f>IF(AND('Stroke Risk Calculator'!$B$4=Options!$B$2, 'Stroke Risk Calculator'!$B$5="Male"),INDEX('Model Params - HRs'!BN5:GT10,MATCH('Stroke Risk Calculator'!$B$6,'Model Params - HRs'!$A$5:$A$10,0),),IF(AND('Stroke Risk Calculator'!$B$4=Options!$B$2, 'Stroke Risk Calculator'!$B$5="Female"),INDEX('Model Params - HRs'!BN13:GT18,MATCH('Stroke Risk Calculator'!$B$6,'Model Params - HRs'!$A$13:$A$18,0),),IF(AND('Stroke Risk Calculator'!$B$4=Options!$B$3, 'Stroke Risk Calculator'!$B$5="Male"),INDEX('Model Params - HRs'!BN23:GT28,MATCH('Stroke Risk Calculator'!$B$6,'Model Params - HRs'!$A$23:$A$28,0),),IF(AND('Stroke Risk Calculator'!$B$4=Options!$B$3, 'Stroke Risk Calculator'!$B$5="Female"),INDEX('Model Params - HRs'!BN31:GT36,MATCH('Stroke Risk Calculator'!$B$6,'Model Params - HRs'!$A$31:$A$36,0),),IF(AND('Stroke Risk Calculator'!$B$4=Options!$B$4, 'Stroke Risk Calculator'!$B$5="Male"),INDEX('Model Params - HRs'!BN41:GT46,MATCH('Stroke Risk Calculator'!$B$6,'Model Params - HRs'!$A$41:$A$46,0),),IF(AND('Stroke Risk Calculator'!$B$4=Options!$B$4, 'Stroke Risk Calculator'!$B$5="Female"),INDEX('Model Params - HRs'!BN49:GT54,MATCH('Stroke Risk Calculator'!$B$6,'Model Params - HRs'!$A$49:$A$54,0),),0))))))</f>
        <v>0</v>
      </c>
      <c r="BQ4" s="26">
        <f>IF(AND('Stroke Risk Calculator'!$B$4=Options!$B$2, 'Stroke Risk Calculator'!$B$5="Male"),INDEX('Model Params - HRs'!BO5:GU10,MATCH('Stroke Risk Calculator'!$B$6,'Model Params - HRs'!$A$5:$A$10,0),),IF(AND('Stroke Risk Calculator'!$B$4=Options!$B$2, 'Stroke Risk Calculator'!$B$5="Female"),INDEX('Model Params - HRs'!BO13:GU18,MATCH('Stroke Risk Calculator'!$B$6,'Model Params - HRs'!$A$13:$A$18,0),),IF(AND('Stroke Risk Calculator'!$B$4=Options!$B$3, 'Stroke Risk Calculator'!$B$5="Male"),INDEX('Model Params - HRs'!BO23:GU28,MATCH('Stroke Risk Calculator'!$B$6,'Model Params - HRs'!$A$23:$A$28,0),),IF(AND('Stroke Risk Calculator'!$B$4=Options!$B$3, 'Stroke Risk Calculator'!$B$5="Female"),INDEX('Model Params - HRs'!BO31:GU36,MATCH('Stroke Risk Calculator'!$B$6,'Model Params - HRs'!$A$31:$A$36,0),),IF(AND('Stroke Risk Calculator'!$B$4=Options!$B$4, 'Stroke Risk Calculator'!$B$5="Male"),INDEX('Model Params - HRs'!BO41:GU46,MATCH('Stroke Risk Calculator'!$B$6,'Model Params - HRs'!$A$41:$A$46,0),),IF(AND('Stroke Risk Calculator'!$B$4=Options!$B$4, 'Stroke Risk Calculator'!$B$5="Female"),INDEX('Model Params - HRs'!BO49:GU54,MATCH('Stroke Risk Calculator'!$B$6,'Model Params - HRs'!$A$49:$A$54,0),),0))))))</f>
        <v>0</v>
      </c>
      <c r="BR4" s="26">
        <f>IF(AND('Stroke Risk Calculator'!$B$4=Options!$B$2, 'Stroke Risk Calculator'!$B$5="Male"),INDEX('Model Params - HRs'!BP5:GV10,MATCH('Stroke Risk Calculator'!$B$6,'Model Params - HRs'!$A$5:$A$10,0),),IF(AND('Stroke Risk Calculator'!$B$4=Options!$B$2, 'Stroke Risk Calculator'!$B$5="Female"),INDEX('Model Params - HRs'!BP13:GV18,MATCH('Stroke Risk Calculator'!$B$6,'Model Params - HRs'!$A$13:$A$18,0),),IF(AND('Stroke Risk Calculator'!$B$4=Options!$B$3, 'Stroke Risk Calculator'!$B$5="Male"),INDEX('Model Params - HRs'!BP23:GV28,MATCH('Stroke Risk Calculator'!$B$6,'Model Params - HRs'!$A$23:$A$28,0),),IF(AND('Stroke Risk Calculator'!$B$4=Options!$B$3, 'Stroke Risk Calculator'!$B$5="Female"),INDEX('Model Params - HRs'!BP31:GV36,MATCH('Stroke Risk Calculator'!$B$6,'Model Params - HRs'!$A$31:$A$36,0),),IF(AND('Stroke Risk Calculator'!$B$4=Options!$B$4, 'Stroke Risk Calculator'!$B$5="Male"),INDEX('Model Params - HRs'!BP41:GV46,MATCH('Stroke Risk Calculator'!$B$6,'Model Params - HRs'!$A$41:$A$46,0),),IF(AND('Stroke Risk Calculator'!$B$4=Options!$B$4, 'Stroke Risk Calculator'!$B$5="Female"),INDEX('Model Params - HRs'!BP49:GV54,MATCH('Stroke Risk Calculator'!$B$6,'Model Params - HRs'!$A$49:$A$54,0),),0))))))</f>
        <v>0</v>
      </c>
      <c r="BS4" s="26">
        <f>IF(AND('Stroke Risk Calculator'!$B$4=Options!$B$2, 'Stroke Risk Calculator'!$B$5="Male"),INDEX('Model Params - HRs'!BQ5:GW10,MATCH('Stroke Risk Calculator'!$B$6,'Model Params - HRs'!$A$5:$A$10,0),),IF(AND('Stroke Risk Calculator'!$B$4=Options!$B$2, 'Stroke Risk Calculator'!$B$5="Female"),INDEX('Model Params - HRs'!BQ13:GW18,MATCH('Stroke Risk Calculator'!$B$6,'Model Params - HRs'!$A$13:$A$18,0),),IF(AND('Stroke Risk Calculator'!$B$4=Options!$B$3, 'Stroke Risk Calculator'!$B$5="Male"),INDEX('Model Params - HRs'!BQ23:GW28,MATCH('Stroke Risk Calculator'!$B$6,'Model Params - HRs'!$A$23:$A$28,0),),IF(AND('Stroke Risk Calculator'!$B$4=Options!$B$3, 'Stroke Risk Calculator'!$B$5="Female"),INDEX('Model Params - HRs'!BQ31:GW36,MATCH('Stroke Risk Calculator'!$B$6,'Model Params - HRs'!$A$31:$A$36,0),),IF(AND('Stroke Risk Calculator'!$B$4=Options!$B$4, 'Stroke Risk Calculator'!$B$5="Male"),INDEX('Model Params - HRs'!BQ41:GW46,MATCH('Stroke Risk Calculator'!$B$6,'Model Params - HRs'!$A$41:$A$46,0),),IF(AND('Stroke Risk Calculator'!$B$4=Options!$B$4, 'Stroke Risk Calculator'!$B$5="Female"),INDEX('Model Params - HRs'!BQ49:GW54,MATCH('Stroke Risk Calculator'!$B$6,'Model Params - HRs'!$A$49:$A$54,0),),0))))))</f>
        <v>0</v>
      </c>
      <c r="BT4" s="26">
        <f>IF(AND('Stroke Risk Calculator'!$B$4=Options!$B$2, 'Stroke Risk Calculator'!$B$5="Male"),INDEX('Model Params - HRs'!BR5:GX10,MATCH('Stroke Risk Calculator'!$B$6,'Model Params - HRs'!$A$5:$A$10,0),),IF(AND('Stroke Risk Calculator'!$B$4=Options!$B$2, 'Stroke Risk Calculator'!$B$5="Female"),INDEX('Model Params - HRs'!BR13:GX18,MATCH('Stroke Risk Calculator'!$B$6,'Model Params - HRs'!$A$13:$A$18,0),),IF(AND('Stroke Risk Calculator'!$B$4=Options!$B$3, 'Stroke Risk Calculator'!$B$5="Male"),INDEX('Model Params - HRs'!BR23:GX28,MATCH('Stroke Risk Calculator'!$B$6,'Model Params - HRs'!$A$23:$A$28,0),),IF(AND('Stroke Risk Calculator'!$B$4=Options!$B$3, 'Stroke Risk Calculator'!$B$5="Female"),INDEX('Model Params - HRs'!BR31:GX36,MATCH('Stroke Risk Calculator'!$B$6,'Model Params - HRs'!$A$31:$A$36,0),),IF(AND('Stroke Risk Calculator'!$B$4=Options!$B$4, 'Stroke Risk Calculator'!$B$5="Male"),INDEX('Model Params - HRs'!BR41:GX46,MATCH('Stroke Risk Calculator'!$B$6,'Model Params - HRs'!$A$41:$A$46,0),),IF(AND('Stroke Risk Calculator'!$B$4=Options!$B$4, 'Stroke Risk Calculator'!$B$5="Female"),INDEX('Model Params - HRs'!BR49:GX54,MATCH('Stroke Risk Calculator'!$B$6,'Model Params - HRs'!$A$49:$A$54,0),),0))))))</f>
        <v>0</v>
      </c>
      <c r="BU4" s="26">
        <f>IF(AND('Stroke Risk Calculator'!$B$4=Options!$B$2, 'Stroke Risk Calculator'!$B$5="Male"),INDEX('Model Params - HRs'!BS5:GY10,MATCH('Stroke Risk Calculator'!$B$6,'Model Params - HRs'!$A$5:$A$10,0),),IF(AND('Stroke Risk Calculator'!$B$4=Options!$B$2, 'Stroke Risk Calculator'!$B$5="Female"),INDEX('Model Params - HRs'!BS13:GY18,MATCH('Stroke Risk Calculator'!$B$6,'Model Params - HRs'!$A$13:$A$18,0),),IF(AND('Stroke Risk Calculator'!$B$4=Options!$B$3, 'Stroke Risk Calculator'!$B$5="Male"),INDEX('Model Params - HRs'!BS23:GY28,MATCH('Stroke Risk Calculator'!$B$6,'Model Params - HRs'!$A$23:$A$28,0),),IF(AND('Stroke Risk Calculator'!$B$4=Options!$B$3, 'Stroke Risk Calculator'!$B$5="Female"),INDEX('Model Params - HRs'!BS31:GY36,MATCH('Stroke Risk Calculator'!$B$6,'Model Params - HRs'!$A$31:$A$36,0),),IF(AND('Stroke Risk Calculator'!$B$4=Options!$B$4, 'Stroke Risk Calculator'!$B$5="Male"),INDEX('Model Params - HRs'!BS41:GY46,MATCH('Stroke Risk Calculator'!$B$6,'Model Params - HRs'!$A$41:$A$46,0),),IF(AND('Stroke Risk Calculator'!$B$4=Options!$B$4, 'Stroke Risk Calculator'!$B$5="Female"),INDEX('Model Params - HRs'!BS49:GY54,MATCH('Stroke Risk Calculator'!$B$6,'Model Params - HRs'!$A$49:$A$54,0),),0))))))</f>
        <v>0</v>
      </c>
      <c r="BV4" s="26">
        <f>IF(AND('Stroke Risk Calculator'!$B$4=Options!$B$2, 'Stroke Risk Calculator'!$B$5="Male"),INDEX('Model Params - HRs'!BT5:GZ10,MATCH('Stroke Risk Calculator'!$B$6,'Model Params - HRs'!$A$5:$A$10,0),),IF(AND('Stroke Risk Calculator'!$B$4=Options!$B$2, 'Stroke Risk Calculator'!$B$5="Female"),INDEX('Model Params - HRs'!BT13:GZ18,MATCH('Stroke Risk Calculator'!$B$6,'Model Params - HRs'!$A$13:$A$18,0),),IF(AND('Stroke Risk Calculator'!$B$4=Options!$B$3, 'Stroke Risk Calculator'!$B$5="Male"),INDEX('Model Params - HRs'!BT23:GZ28,MATCH('Stroke Risk Calculator'!$B$6,'Model Params - HRs'!$A$23:$A$28,0),),IF(AND('Stroke Risk Calculator'!$B$4=Options!$B$3, 'Stroke Risk Calculator'!$B$5="Female"),INDEX('Model Params - HRs'!BT31:GZ36,MATCH('Stroke Risk Calculator'!$B$6,'Model Params - HRs'!$A$31:$A$36,0),),IF(AND('Stroke Risk Calculator'!$B$4=Options!$B$4, 'Stroke Risk Calculator'!$B$5="Male"),INDEX('Model Params - HRs'!BT41:GZ46,MATCH('Stroke Risk Calculator'!$B$6,'Model Params - HRs'!$A$41:$A$46,0),),IF(AND('Stroke Risk Calculator'!$B$4=Options!$B$4, 'Stroke Risk Calculator'!$B$5="Female"),INDEX('Model Params - HRs'!BT49:GZ54,MATCH('Stroke Risk Calculator'!$B$6,'Model Params - HRs'!$A$49:$A$54,0),),0))))))</f>
        <v>0</v>
      </c>
      <c r="BW4" s="26">
        <f>IF(AND('Stroke Risk Calculator'!$B$4=Options!$B$2, 'Stroke Risk Calculator'!$B$5="Male"),INDEX('Model Params - HRs'!BU5:HA10,MATCH('Stroke Risk Calculator'!$B$6,'Model Params - HRs'!$A$5:$A$10,0),),IF(AND('Stroke Risk Calculator'!$B$4=Options!$B$2, 'Stroke Risk Calculator'!$B$5="Female"),INDEX('Model Params - HRs'!BU13:HA18,MATCH('Stroke Risk Calculator'!$B$6,'Model Params - HRs'!$A$13:$A$18,0),),IF(AND('Stroke Risk Calculator'!$B$4=Options!$B$3, 'Stroke Risk Calculator'!$B$5="Male"),INDEX('Model Params - HRs'!BU23:HA28,MATCH('Stroke Risk Calculator'!$B$6,'Model Params - HRs'!$A$23:$A$28,0),),IF(AND('Stroke Risk Calculator'!$B$4=Options!$B$3, 'Stroke Risk Calculator'!$B$5="Female"),INDEX('Model Params - HRs'!BU31:HA36,MATCH('Stroke Risk Calculator'!$B$6,'Model Params - HRs'!$A$31:$A$36,0),),IF(AND('Stroke Risk Calculator'!$B$4=Options!$B$4, 'Stroke Risk Calculator'!$B$5="Male"),INDEX('Model Params - HRs'!BU41:HA46,MATCH('Stroke Risk Calculator'!$B$6,'Model Params - HRs'!$A$41:$A$46,0),),IF(AND('Stroke Risk Calculator'!$B$4=Options!$B$4, 'Stroke Risk Calculator'!$B$5="Female"),INDEX('Model Params - HRs'!BU49:HA54,MATCH('Stroke Risk Calculator'!$B$6,'Model Params - HRs'!$A$49:$A$54,0),),0))))))</f>
        <v>0</v>
      </c>
      <c r="BX4" s="26">
        <f>IF(AND('Stroke Risk Calculator'!$B$4=Options!$B$2, 'Stroke Risk Calculator'!$B$5="Male"),INDEX('Model Params - HRs'!BV5:HB10,MATCH('Stroke Risk Calculator'!$B$6,'Model Params - HRs'!$A$5:$A$10,0),),IF(AND('Stroke Risk Calculator'!$B$4=Options!$B$2, 'Stroke Risk Calculator'!$B$5="Female"),INDEX('Model Params - HRs'!BV13:HB18,MATCH('Stroke Risk Calculator'!$B$6,'Model Params - HRs'!$A$13:$A$18,0),),IF(AND('Stroke Risk Calculator'!$B$4=Options!$B$3, 'Stroke Risk Calculator'!$B$5="Male"),INDEX('Model Params - HRs'!BV23:HB28,MATCH('Stroke Risk Calculator'!$B$6,'Model Params - HRs'!$A$23:$A$28,0),),IF(AND('Stroke Risk Calculator'!$B$4=Options!$B$3, 'Stroke Risk Calculator'!$B$5="Female"),INDEX('Model Params - HRs'!BV31:HB36,MATCH('Stroke Risk Calculator'!$B$6,'Model Params - HRs'!$A$31:$A$36,0),),IF(AND('Stroke Risk Calculator'!$B$4=Options!$B$4, 'Stroke Risk Calculator'!$B$5="Male"),INDEX('Model Params - HRs'!BV41:HB46,MATCH('Stroke Risk Calculator'!$B$6,'Model Params - HRs'!$A$41:$A$46,0),),IF(AND('Stroke Risk Calculator'!$B$4=Options!$B$4, 'Stroke Risk Calculator'!$B$5="Female"),INDEX('Model Params - HRs'!BV49:HB54,MATCH('Stroke Risk Calculator'!$B$6,'Model Params - HRs'!$A$49:$A$54,0),),0))))))</f>
        <v>0</v>
      </c>
      <c r="BY4" s="26">
        <f>IF(AND('Stroke Risk Calculator'!$B$4=Options!$B$2, 'Stroke Risk Calculator'!$B$5="Male"),INDEX('Model Params - HRs'!BW5:HC10,MATCH('Stroke Risk Calculator'!$B$6,'Model Params - HRs'!$A$5:$A$10,0),),IF(AND('Stroke Risk Calculator'!$B$4=Options!$B$2, 'Stroke Risk Calculator'!$B$5="Female"),INDEX('Model Params - HRs'!BW13:HC18,MATCH('Stroke Risk Calculator'!$B$6,'Model Params - HRs'!$A$13:$A$18,0),),IF(AND('Stroke Risk Calculator'!$B$4=Options!$B$3, 'Stroke Risk Calculator'!$B$5="Male"),INDEX('Model Params - HRs'!BW23:HC28,MATCH('Stroke Risk Calculator'!$B$6,'Model Params - HRs'!$A$23:$A$28,0),),IF(AND('Stroke Risk Calculator'!$B$4=Options!$B$3, 'Stroke Risk Calculator'!$B$5="Female"),INDEX('Model Params - HRs'!BW31:HC36,MATCH('Stroke Risk Calculator'!$B$6,'Model Params - HRs'!$A$31:$A$36,0),),IF(AND('Stroke Risk Calculator'!$B$4=Options!$B$4, 'Stroke Risk Calculator'!$B$5="Male"),INDEX('Model Params - HRs'!BW41:HC46,MATCH('Stroke Risk Calculator'!$B$6,'Model Params - HRs'!$A$41:$A$46,0),),IF(AND('Stroke Risk Calculator'!$B$4=Options!$B$4, 'Stroke Risk Calculator'!$B$5="Female"),INDEX('Model Params - HRs'!BW49:HC54,MATCH('Stroke Risk Calculator'!$B$6,'Model Params - HRs'!$A$49:$A$54,0),),0))))))</f>
        <v>0</v>
      </c>
      <c r="BZ4" s="26">
        <f>IF(AND('Stroke Risk Calculator'!$B$4=Options!$B$2, 'Stroke Risk Calculator'!$B$5="Male"),INDEX('Model Params - HRs'!BX5:HD10,MATCH('Stroke Risk Calculator'!$B$6,'Model Params - HRs'!$A$5:$A$10,0),),IF(AND('Stroke Risk Calculator'!$B$4=Options!$B$2, 'Stroke Risk Calculator'!$B$5="Female"),INDEX('Model Params - HRs'!BX13:HD18,MATCH('Stroke Risk Calculator'!$B$6,'Model Params - HRs'!$A$13:$A$18,0),),IF(AND('Stroke Risk Calculator'!$B$4=Options!$B$3, 'Stroke Risk Calculator'!$B$5="Male"),INDEX('Model Params - HRs'!BX23:HD28,MATCH('Stroke Risk Calculator'!$B$6,'Model Params - HRs'!$A$23:$A$28,0),),IF(AND('Stroke Risk Calculator'!$B$4=Options!$B$3, 'Stroke Risk Calculator'!$B$5="Female"),INDEX('Model Params - HRs'!BX31:HD36,MATCH('Stroke Risk Calculator'!$B$6,'Model Params - HRs'!$A$31:$A$36,0),),IF(AND('Stroke Risk Calculator'!$B$4=Options!$B$4, 'Stroke Risk Calculator'!$B$5="Male"),INDEX('Model Params - HRs'!BX41:HD46,MATCH('Stroke Risk Calculator'!$B$6,'Model Params - HRs'!$A$41:$A$46,0),),IF(AND('Stroke Risk Calculator'!$B$4=Options!$B$4, 'Stroke Risk Calculator'!$B$5="Female"),INDEX('Model Params - HRs'!BX49:HD54,MATCH('Stroke Risk Calculator'!$B$6,'Model Params - HRs'!$A$49:$A$54,0),),0))))))</f>
        <v>0</v>
      </c>
      <c r="CA4" s="26">
        <f>IF(AND('Stroke Risk Calculator'!$B$4=Options!$B$2, 'Stroke Risk Calculator'!$B$5="Male"),INDEX('Model Params - HRs'!BY5:HE10,MATCH('Stroke Risk Calculator'!$B$6,'Model Params - HRs'!$A$5:$A$10,0),),IF(AND('Stroke Risk Calculator'!$B$4=Options!$B$2, 'Stroke Risk Calculator'!$B$5="Female"),INDEX('Model Params - HRs'!BY13:HE18,MATCH('Stroke Risk Calculator'!$B$6,'Model Params - HRs'!$A$13:$A$18,0),),IF(AND('Stroke Risk Calculator'!$B$4=Options!$B$3, 'Stroke Risk Calculator'!$B$5="Male"),INDEX('Model Params - HRs'!BY23:HE28,MATCH('Stroke Risk Calculator'!$B$6,'Model Params - HRs'!$A$23:$A$28,0),),IF(AND('Stroke Risk Calculator'!$B$4=Options!$B$3, 'Stroke Risk Calculator'!$B$5="Female"),INDEX('Model Params - HRs'!BY31:HE36,MATCH('Stroke Risk Calculator'!$B$6,'Model Params - HRs'!$A$31:$A$36,0),),IF(AND('Stroke Risk Calculator'!$B$4=Options!$B$4, 'Stroke Risk Calculator'!$B$5="Male"),INDEX('Model Params - HRs'!BY41:HE46,MATCH('Stroke Risk Calculator'!$B$6,'Model Params - HRs'!$A$41:$A$46,0),),IF(AND('Stroke Risk Calculator'!$B$4=Options!$B$4, 'Stroke Risk Calculator'!$B$5="Female"),INDEX('Model Params - HRs'!BY49:HE54,MATCH('Stroke Risk Calculator'!$B$6,'Model Params - HRs'!$A$49:$A$54,0),),0))))))</f>
        <v>0</v>
      </c>
      <c r="CB4" s="26">
        <f>IF(AND('Stroke Risk Calculator'!$B$4=Options!$B$2, 'Stroke Risk Calculator'!$B$5="Male"),INDEX('Model Params - HRs'!BZ5:HF10,MATCH('Stroke Risk Calculator'!$B$6,'Model Params - HRs'!$A$5:$A$10,0),),IF(AND('Stroke Risk Calculator'!$B$4=Options!$B$2, 'Stroke Risk Calculator'!$B$5="Female"),INDEX('Model Params - HRs'!BZ13:HF18,MATCH('Stroke Risk Calculator'!$B$6,'Model Params - HRs'!$A$13:$A$18,0),),IF(AND('Stroke Risk Calculator'!$B$4=Options!$B$3, 'Stroke Risk Calculator'!$B$5="Male"),INDEX('Model Params - HRs'!BZ23:HF28,MATCH('Stroke Risk Calculator'!$B$6,'Model Params - HRs'!$A$23:$A$28,0),),IF(AND('Stroke Risk Calculator'!$B$4=Options!$B$3, 'Stroke Risk Calculator'!$B$5="Female"),INDEX('Model Params - HRs'!BZ31:HF36,MATCH('Stroke Risk Calculator'!$B$6,'Model Params - HRs'!$A$31:$A$36,0),),IF(AND('Stroke Risk Calculator'!$B$4=Options!$B$4, 'Stroke Risk Calculator'!$B$5="Male"),INDEX('Model Params - HRs'!BZ41:HF46,MATCH('Stroke Risk Calculator'!$B$6,'Model Params - HRs'!$A$41:$A$46,0),),IF(AND('Stroke Risk Calculator'!$B$4=Options!$B$4, 'Stroke Risk Calculator'!$B$5="Female"),INDEX('Model Params - HRs'!BZ49:HF54,MATCH('Stroke Risk Calculator'!$B$6,'Model Params - HRs'!$A$49:$A$54,0),),0))))))</f>
        <v>0</v>
      </c>
      <c r="CC4" s="26">
        <f>IF(AND('Stroke Risk Calculator'!$B$4=Options!$B$2, 'Stroke Risk Calculator'!$B$5="Male"),INDEX('Model Params - HRs'!CA5:HG10,MATCH('Stroke Risk Calculator'!$B$6,'Model Params - HRs'!$A$5:$A$10,0),),IF(AND('Stroke Risk Calculator'!$B$4=Options!$B$2, 'Stroke Risk Calculator'!$B$5="Female"),INDEX('Model Params - HRs'!CA13:HG18,MATCH('Stroke Risk Calculator'!$B$6,'Model Params - HRs'!$A$13:$A$18,0),),IF(AND('Stroke Risk Calculator'!$B$4=Options!$B$3, 'Stroke Risk Calculator'!$B$5="Male"),INDEX('Model Params - HRs'!CA23:HG28,MATCH('Stroke Risk Calculator'!$B$6,'Model Params - HRs'!$A$23:$A$28,0),),IF(AND('Stroke Risk Calculator'!$B$4=Options!$B$3, 'Stroke Risk Calculator'!$B$5="Female"),INDEX('Model Params - HRs'!CA31:HG36,MATCH('Stroke Risk Calculator'!$B$6,'Model Params - HRs'!$A$31:$A$36,0),),IF(AND('Stroke Risk Calculator'!$B$4=Options!$B$4, 'Stroke Risk Calculator'!$B$5="Male"),INDEX('Model Params - HRs'!CA41:HG46,MATCH('Stroke Risk Calculator'!$B$6,'Model Params - HRs'!$A$41:$A$46,0),),IF(AND('Stroke Risk Calculator'!$B$4=Options!$B$4, 'Stroke Risk Calculator'!$B$5="Female"),INDEX('Model Params - HRs'!CA49:HG54,MATCH('Stroke Risk Calculator'!$B$6,'Model Params - HRs'!$A$49:$A$54,0),),0))))))</f>
        <v>0</v>
      </c>
      <c r="CD4" s="26">
        <f>IF(AND('Stroke Risk Calculator'!$B$4=Options!$B$2, 'Stroke Risk Calculator'!$B$5="Male"),INDEX('Model Params - HRs'!CB5:HH10,MATCH('Stroke Risk Calculator'!$B$6,'Model Params - HRs'!$A$5:$A$10,0),),IF(AND('Stroke Risk Calculator'!$B$4=Options!$B$2, 'Stroke Risk Calculator'!$B$5="Female"),INDEX('Model Params - HRs'!CB13:HH18,MATCH('Stroke Risk Calculator'!$B$6,'Model Params - HRs'!$A$13:$A$18,0),),IF(AND('Stroke Risk Calculator'!$B$4=Options!$B$3, 'Stroke Risk Calculator'!$B$5="Male"),INDEX('Model Params - HRs'!CB23:HH28,MATCH('Stroke Risk Calculator'!$B$6,'Model Params - HRs'!$A$23:$A$28,0),),IF(AND('Stroke Risk Calculator'!$B$4=Options!$B$3, 'Stroke Risk Calculator'!$B$5="Female"),INDEX('Model Params - HRs'!CB31:HH36,MATCH('Stroke Risk Calculator'!$B$6,'Model Params - HRs'!$A$31:$A$36,0),),IF(AND('Stroke Risk Calculator'!$B$4=Options!$B$4, 'Stroke Risk Calculator'!$B$5="Male"),INDEX('Model Params - HRs'!CB41:HH46,MATCH('Stroke Risk Calculator'!$B$6,'Model Params - HRs'!$A$41:$A$46,0),),IF(AND('Stroke Risk Calculator'!$B$4=Options!$B$4, 'Stroke Risk Calculator'!$B$5="Female"),INDEX('Model Params - HRs'!CB49:HH54,MATCH('Stroke Risk Calculator'!$B$6,'Model Params - HRs'!$A$49:$A$54,0),),0))))))</f>
        <v>0</v>
      </c>
      <c r="CE4" s="26">
        <f>IF(AND('Stroke Risk Calculator'!$B$4=Options!$B$2, 'Stroke Risk Calculator'!$B$5="Male"),INDEX('Model Params - HRs'!CC5:HI10,MATCH('Stroke Risk Calculator'!$B$6,'Model Params - HRs'!$A$5:$A$10,0),),IF(AND('Stroke Risk Calculator'!$B$4=Options!$B$2, 'Stroke Risk Calculator'!$B$5="Female"),INDEX('Model Params - HRs'!CC13:HI18,MATCH('Stroke Risk Calculator'!$B$6,'Model Params - HRs'!$A$13:$A$18,0),),IF(AND('Stroke Risk Calculator'!$B$4=Options!$B$3, 'Stroke Risk Calculator'!$B$5="Male"),INDEX('Model Params - HRs'!CC23:HI28,MATCH('Stroke Risk Calculator'!$B$6,'Model Params - HRs'!$A$23:$A$28,0),),IF(AND('Stroke Risk Calculator'!$B$4=Options!$B$3, 'Stroke Risk Calculator'!$B$5="Female"),INDEX('Model Params - HRs'!CC31:HI36,MATCH('Stroke Risk Calculator'!$B$6,'Model Params - HRs'!$A$31:$A$36,0),),IF(AND('Stroke Risk Calculator'!$B$4=Options!$B$4, 'Stroke Risk Calculator'!$B$5="Male"),INDEX('Model Params - HRs'!CC41:HI46,MATCH('Stroke Risk Calculator'!$B$6,'Model Params - HRs'!$A$41:$A$46,0),),IF(AND('Stroke Risk Calculator'!$B$4=Options!$B$4, 'Stroke Risk Calculator'!$B$5="Female"),INDEX('Model Params - HRs'!CC49:HI54,MATCH('Stroke Risk Calculator'!$B$6,'Model Params - HRs'!$A$49:$A$54,0),),0))))))</f>
        <v>0</v>
      </c>
      <c r="CF4" s="26">
        <f>IF(AND('Stroke Risk Calculator'!$B$4=Options!$B$2, 'Stroke Risk Calculator'!$B$5="Male"),INDEX('Model Params - HRs'!CD5:HJ10,MATCH('Stroke Risk Calculator'!$B$6,'Model Params - HRs'!$A$5:$A$10,0),),IF(AND('Stroke Risk Calculator'!$B$4=Options!$B$2, 'Stroke Risk Calculator'!$B$5="Female"),INDEX('Model Params - HRs'!CD13:HJ18,MATCH('Stroke Risk Calculator'!$B$6,'Model Params - HRs'!$A$13:$A$18,0),),IF(AND('Stroke Risk Calculator'!$B$4=Options!$B$3, 'Stroke Risk Calculator'!$B$5="Male"),INDEX('Model Params - HRs'!CD23:HJ28,MATCH('Stroke Risk Calculator'!$B$6,'Model Params - HRs'!$A$23:$A$28,0),),IF(AND('Stroke Risk Calculator'!$B$4=Options!$B$3, 'Stroke Risk Calculator'!$B$5="Female"),INDEX('Model Params - HRs'!CD31:HJ36,MATCH('Stroke Risk Calculator'!$B$6,'Model Params - HRs'!$A$31:$A$36,0),),IF(AND('Stroke Risk Calculator'!$B$4=Options!$B$4, 'Stroke Risk Calculator'!$B$5="Male"),INDEX('Model Params - HRs'!CD41:HJ46,MATCH('Stroke Risk Calculator'!$B$6,'Model Params - HRs'!$A$41:$A$46,0),),IF(AND('Stroke Risk Calculator'!$B$4=Options!$B$4, 'Stroke Risk Calculator'!$B$5="Female"),INDEX('Model Params - HRs'!CD49:HJ54,MATCH('Stroke Risk Calculator'!$B$6,'Model Params - HRs'!$A$49:$A$54,0),),0))))))</f>
        <v>0</v>
      </c>
      <c r="CG4" s="26">
        <f>IF(AND('Stroke Risk Calculator'!$B$4=Options!$B$2, 'Stroke Risk Calculator'!$B$5="Male"),INDEX('Model Params - HRs'!CE5:HK10,MATCH('Stroke Risk Calculator'!$B$6,'Model Params - HRs'!$A$5:$A$10,0),),IF(AND('Stroke Risk Calculator'!$B$4=Options!$B$2, 'Stroke Risk Calculator'!$B$5="Female"),INDEX('Model Params - HRs'!CE13:HK18,MATCH('Stroke Risk Calculator'!$B$6,'Model Params - HRs'!$A$13:$A$18,0),),IF(AND('Stroke Risk Calculator'!$B$4=Options!$B$3, 'Stroke Risk Calculator'!$B$5="Male"),INDEX('Model Params - HRs'!CE23:HK28,MATCH('Stroke Risk Calculator'!$B$6,'Model Params - HRs'!$A$23:$A$28,0),),IF(AND('Stroke Risk Calculator'!$B$4=Options!$B$3, 'Stroke Risk Calculator'!$B$5="Female"),INDEX('Model Params - HRs'!CE31:HK36,MATCH('Stroke Risk Calculator'!$B$6,'Model Params - HRs'!$A$31:$A$36,0),),IF(AND('Stroke Risk Calculator'!$B$4=Options!$B$4, 'Stroke Risk Calculator'!$B$5="Male"),INDEX('Model Params - HRs'!CE41:HK46,MATCH('Stroke Risk Calculator'!$B$6,'Model Params - HRs'!$A$41:$A$46,0),),IF(AND('Stroke Risk Calculator'!$B$4=Options!$B$4, 'Stroke Risk Calculator'!$B$5="Female"),INDEX('Model Params - HRs'!CE49:HK54,MATCH('Stroke Risk Calculator'!$B$6,'Model Params - HRs'!$A$49:$A$54,0),),0))))))</f>
        <v>0</v>
      </c>
      <c r="CH4" s="26">
        <f>IF(AND('Stroke Risk Calculator'!$B$4=Options!$B$2, 'Stroke Risk Calculator'!$B$5="Male"),INDEX('Model Params - HRs'!CF5:HL10,MATCH('Stroke Risk Calculator'!$B$6,'Model Params - HRs'!$A$5:$A$10,0),),IF(AND('Stroke Risk Calculator'!$B$4=Options!$B$2, 'Stroke Risk Calculator'!$B$5="Female"),INDEX('Model Params - HRs'!CF13:HL18,MATCH('Stroke Risk Calculator'!$B$6,'Model Params - HRs'!$A$13:$A$18,0),),IF(AND('Stroke Risk Calculator'!$B$4=Options!$B$3, 'Stroke Risk Calculator'!$B$5="Male"),INDEX('Model Params - HRs'!CF23:HL28,MATCH('Stroke Risk Calculator'!$B$6,'Model Params - HRs'!$A$23:$A$28,0),),IF(AND('Stroke Risk Calculator'!$B$4=Options!$B$3, 'Stroke Risk Calculator'!$B$5="Female"),INDEX('Model Params - HRs'!CF31:HL36,MATCH('Stroke Risk Calculator'!$B$6,'Model Params - HRs'!$A$31:$A$36,0),),IF(AND('Stroke Risk Calculator'!$B$4=Options!$B$4, 'Stroke Risk Calculator'!$B$5="Male"),INDEX('Model Params - HRs'!CF41:HL46,MATCH('Stroke Risk Calculator'!$B$6,'Model Params - HRs'!$A$41:$A$46,0),),IF(AND('Stroke Risk Calculator'!$B$4=Options!$B$4, 'Stroke Risk Calculator'!$B$5="Female"),INDEX('Model Params - HRs'!CF49:HL54,MATCH('Stroke Risk Calculator'!$B$6,'Model Params - HRs'!$A$49:$A$54,0),),0))))))</f>
        <v>0</v>
      </c>
      <c r="CI4" s="26">
        <f>IF(AND('Stroke Risk Calculator'!$B$4=Options!$B$2, 'Stroke Risk Calculator'!$B$5="Male"),INDEX('Model Params - HRs'!CG5:HM10,MATCH('Stroke Risk Calculator'!$B$6,'Model Params - HRs'!$A$5:$A$10,0),),IF(AND('Stroke Risk Calculator'!$B$4=Options!$B$2, 'Stroke Risk Calculator'!$B$5="Female"),INDEX('Model Params - HRs'!CG13:HM18,MATCH('Stroke Risk Calculator'!$B$6,'Model Params - HRs'!$A$13:$A$18,0),),IF(AND('Stroke Risk Calculator'!$B$4=Options!$B$3, 'Stroke Risk Calculator'!$B$5="Male"),INDEX('Model Params - HRs'!CG23:HM28,MATCH('Stroke Risk Calculator'!$B$6,'Model Params - HRs'!$A$23:$A$28,0),),IF(AND('Stroke Risk Calculator'!$B$4=Options!$B$3, 'Stroke Risk Calculator'!$B$5="Female"),INDEX('Model Params - HRs'!CG31:HM36,MATCH('Stroke Risk Calculator'!$B$6,'Model Params - HRs'!$A$31:$A$36,0),),IF(AND('Stroke Risk Calculator'!$B$4=Options!$B$4, 'Stroke Risk Calculator'!$B$5="Male"),INDEX('Model Params - HRs'!CG41:HM46,MATCH('Stroke Risk Calculator'!$B$6,'Model Params - HRs'!$A$41:$A$46,0),),IF(AND('Stroke Risk Calculator'!$B$4=Options!$B$4, 'Stroke Risk Calculator'!$B$5="Female"),INDEX('Model Params - HRs'!CG49:HM54,MATCH('Stroke Risk Calculator'!$B$6,'Model Params - HRs'!$A$49:$A$54,0),),0))))))</f>
        <v>0</v>
      </c>
      <c r="CJ4" s="26">
        <f>IF(AND('Stroke Risk Calculator'!$B$4=Options!$B$2, 'Stroke Risk Calculator'!$B$5="Male"),INDEX('Model Params - HRs'!CH5:HN10,MATCH('Stroke Risk Calculator'!$B$6,'Model Params - HRs'!$A$5:$A$10,0),),IF(AND('Stroke Risk Calculator'!$B$4=Options!$B$2, 'Stroke Risk Calculator'!$B$5="Female"),INDEX('Model Params - HRs'!CH13:HN18,MATCH('Stroke Risk Calculator'!$B$6,'Model Params - HRs'!$A$13:$A$18,0),),IF(AND('Stroke Risk Calculator'!$B$4=Options!$B$3, 'Stroke Risk Calculator'!$B$5="Male"),INDEX('Model Params - HRs'!CH23:HN28,MATCH('Stroke Risk Calculator'!$B$6,'Model Params - HRs'!$A$23:$A$28,0),),IF(AND('Stroke Risk Calculator'!$B$4=Options!$B$3, 'Stroke Risk Calculator'!$B$5="Female"),INDEX('Model Params - HRs'!CH31:HN36,MATCH('Stroke Risk Calculator'!$B$6,'Model Params - HRs'!$A$31:$A$36,0),),IF(AND('Stroke Risk Calculator'!$B$4=Options!$B$4, 'Stroke Risk Calculator'!$B$5="Male"),INDEX('Model Params - HRs'!CH41:HN46,MATCH('Stroke Risk Calculator'!$B$6,'Model Params - HRs'!$A$41:$A$46,0),),IF(AND('Stroke Risk Calculator'!$B$4=Options!$B$4, 'Stroke Risk Calculator'!$B$5="Female"),INDEX('Model Params - HRs'!CH49:HN54,MATCH('Stroke Risk Calculator'!$B$6,'Model Params - HRs'!$A$49:$A$54,0),),0))))))</f>
        <v>0</v>
      </c>
      <c r="CK4" s="26">
        <f>IF(AND('Stroke Risk Calculator'!$B$4=Options!$B$2, 'Stroke Risk Calculator'!$B$5="Male"),INDEX('Model Params - HRs'!CI5:HO10,MATCH('Stroke Risk Calculator'!$B$6,'Model Params - HRs'!$A$5:$A$10,0),),IF(AND('Stroke Risk Calculator'!$B$4=Options!$B$2, 'Stroke Risk Calculator'!$B$5="Female"),INDEX('Model Params - HRs'!CI13:HO18,MATCH('Stroke Risk Calculator'!$B$6,'Model Params - HRs'!$A$13:$A$18,0),),IF(AND('Stroke Risk Calculator'!$B$4=Options!$B$3, 'Stroke Risk Calculator'!$B$5="Male"),INDEX('Model Params - HRs'!CI23:HO28,MATCH('Stroke Risk Calculator'!$B$6,'Model Params - HRs'!$A$23:$A$28,0),),IF(AND('Stroke Risk Calculator'!$B$4=Options!$B$3, 'Stroke Risk Calculator'!$B$5="Female"),INDEX('Model Params - HRs'!CI31:HO36,MATCH('Stroke Risk Calculator'!$B$6,'Model Params - HRs'!$A$31:$A$36,0),),IF(AND('Stroke Risk Calculator'!$B$4=Options!$B$4, 'Stroke Risk Calculator'!$B$5="Male"),INDEX('Model Params - HRs'!CI41:HO46,MATCH('Stroke Risk Calculator'!$B$6,'Model Params - HRs'!$A$41:$A$46,0),),IF(AND('Stroke Risk Calculator'!$B$4=Options!$B$4, 'Stroke Risk Calculator'!$B$5="Female"),INDEX('Model Params - HRs'!CI49:HO54,MATCH('Stroke Risk Calculator'!$B$6,'Model Params - HRs'!$A$49:$A$54,0),),0))))))</f>
        <v>0</v>
      </c>
      <c r="CL4" s="26">
        <f>IF(AND('Stroke Risk Calculator'!$B$4=Options!$B$2, 'Stroke Risk Calculator'!$B$5="Male"),INDEX('Model Params - HRs'!CJ5:HP10,MATCH('Stroke Risk Calculator'!$B$6,'Model Params - HRs'!$A$5:$A$10,0),),IF(AND('Stroke Risk Calculator'!$B$4=Options!$B$2, 'Stroke Risk Calculator'!$B$5="Female"),INDEX('Model Params - HRs'!CJ13:HP18,MATCH('Stroke Risk Calculator'!$B$6,'Model Params - HRs'!$A$13:$A$18,0),),IF(AND('Stroke Risk Calculator'!$B$4=Options!$B$3, 'Stroke Risk Calculator'!$B$5="Male"),INDEX('Model Params - HRs'!CJ23:HP28,MATCH('Stroke Risk Calculator'!$B$6,'Model Params - HRs'!$A$23:$A$28,0),),IF(AND('Stroke Risk Calculator'!$B$4=Options!$B$3, 'Stroke Risk Calculator'!$B$5="Female"),INDEX('Model Params - HRs'!CJ31:HP36,MATCH('Stroke Risk Calculator'!$B$6,'Model Params - HRs'!$A$31:$A$36,0),),IF(AND('Stroke Risk Calculator'!$B$4=Options!$B$4, 'Stroke Risk Calculator'!$B$5="Male"),INDEX('Model Params - HRs'!CJ41:HP46,MATCH('Stroke Risk Calculator'!$B$6,'Model Params - HRs'!$A$41:$A$46,0),),IF(AND('Stroke Risk Calculator'!$B$4=Options!$B$4, 'Stroke Risk Calculator'!$B$5="Female"),INDEX('Model Params - HRs'!CJ49:HP54,MATCH('Stroke Risk Calculator'!$B$6,'Model Params - HRs'!$A$49:$A$54,0),),0))))))</f>
        <v>0</v>
      </c>
      <c r="CM4" s="26">
        <f>IF(AND('Stroke Risk Calculator'!$B$4=Options!$B$2, 'Stroke Risk Calculator'!$B$5="Male"),INDEX('Model Params - HRs'!CK5:HQ10,MATCH('Stroke Risk Calculator'!$B$6,'Model Params - HRs'!$A$5:$A$10,0),),IF(AND('Stroke Risk Calculator'!$B$4=Options!$B$2, 'Stroke Risk Calculator'!$B$5="Female"),INDEX('Model Params - HRs'!CK13:HQ18,MATCH('Stroke Risk Calculator'!$B$6,'Model Params - HRs'!$A$13:$A$18,0),),IF(AND('Stroke Risk Calculator'!$B$4=Options!$B$3, 'Stroke Risk Calculator'!$B$5="Male"),INDEX('Model Params - HRs'!CK23:HQ28,MATCH('Stroke Risk Calculator'!$B$6,'Model Params - HRs'!$A$23:$A$28,0),),IF(AND('Stroke Risk Calculator'!$B$4=Options!$B$3, 'Stroke Risk Calculator'!$B$5="Female"),INDEX('Model Params - HRs'!CK31:HQ36,MATCH('Stroke Risk Calculator'!$B$6,'Model Params - HRs'!$A$31:$A$36,0),),IF(AND('Stroke Risk Calculator'!$B$4=Options!$B$4, 'Stroke Risk Calculator'!$B$5="Male"),INDEX('Model Params - HRs'!CK41:HQ46,MATCH('Stroke Risk Calculator'!$B$6,'Model Params - HRs'!$A$41:$A$46,0),),IF(AND('Stroke Risk Calculator'!$B$4=Options!$B$4, 'Stroke Risk Calculator'!$B$5="Female"),INDEX('Model Params - HRs'!CK49:HQ54,MATCH('Stroke Risk Calculator'!$B$6,'Model Params - HRs'!$A$49:$A$54,0),),0))))))</f>
        <v>0</v>
      </c>
      <c r="CN4" s="26">
        <f>IF(AND('Stroke Risk Calculator'!$B$4=Options!$B$2, 'Stroke Risk Calculator'!$B$5="Male"),INDEX('Model Params - HRs'!CL5:HR10,MATCH('Stroke Risk Calculator'!$B$6,'Model Params - HRs'!$A$5:$A$10,0),),IF(AND('Stroke Risk Calculator'!$B$4=Options!$B$2, 'Stroke Risk Calculator'!$B$5="Female"),INDEX('Model Params - HRs'!CL13:HR18,MATCH('Stroke Risk Calculator'!$B$6,'Model Params - HRs'!$A$13:$A$18,0),),IF(AND('Stroke Risk Calculator'!$B$4=Options!$B$3, 'Stroke Risk Calculator'!$B$5="Male"),INDEX('Model Params - HRs'!CL23:HR28,MATCH('Stroke Risk Calculator'!$B$6,'Model Params - HRs'!$A$23:$A$28,0),),IF(AND('Stroke Risk Calculator'!$B$4=Options!$B$3, 'Stroke Risk Calculator'!$B$5="Female"),INDEX('Model Params - HRs'!CL31:HR36,MATCH('Stroke Risk Calculator'!$B$6,'Model Params - HRs'!$A$31:$A$36,0),),IF(AND('Stroke Risk Calculator'!$B$4=Options!$B$4, 'Stroke Risk Calculator'!$B$5="Male"),INDEX('Model Params - HRs'!CL41:HR46,MATCH('Stroke Risk Calculator'!$B$6,'Model Params - HRs'!$A$41:$A$46,0),),IF(AND('Stroke Risk Calculator'!$B$4=Options!$B$4, 'Stroke Risk Calculator'!$B$5="Female"),INDEX('Model Params - HRs'!CL49:HR54,MATCH('Stroke Risk Calculator'!$B$6,'Model Params - HRs'!$A$49:$A$54,0),),0))))))</f>
        <v>0</v>
      </c>
      <c r="CO4" s="26">
        <f>IF(AND('Stroke Risk Calculator'!$B$4=Options!$B$2, 'Stroke Risk Calculator'!$B$5="Male"),INDEX('Model Params - HRs'!CM5:HS10,MATCH('Stroke Risk Calculator'!$B$6,'Model Params - HRs'!$A$5:$A$10,0),),IF(AND('Stroke Risk Calculator'!$B$4=Options!$B$2, 'Stroke Risk Calculator'!$B$5="Female"),INDEX('Model Params - HRs'!CM13:HS18,MATCH('Stroke Risk Calculator'!$B$6,'Model Params - HRs'!$A$13:$A$18,0),),IF(AND('Stroke Risk Calculator'!$B$4=Options!$B$3, 'Stroke Risk Calculator'!$B$5="Male"),INDEX('Model Params - HRs'!CM23:HS28,MATCH('Stroke Risk Calculator'!$B$6,'Model Params - HRs'!$A$23:$A$28,0),),IF(AND('Stroke Risk Calculator'!$B$4=Options!$B$3, 'Stroke Risk Calculator'!$B$5="Female"),INDEX('Model Params - HRs'!CM31:HS36,MATCH('Stroke Risk Calculator'!$B$6,'Model Params - HRs'!$A$31:$A$36,0),),IF(AND('Stroke Risk Calculator'!$B$4=Options!$B$4, 'Stroke Risk Calculator'!$B$5="Male"),INDEX('Model Params - HRs'!CM41:HS46,MATCH('Stroke Risk Calculator'!$B$6,'Model Params - HRs'!$A$41:$A$46,0),),IF(AND('Stroke Risk Calculator'!$B$4=Options!$B$4, 'Stroke Risk Calculator'!$B$5="Female"),INDEX('Model Params - HRs'!CM49:HS54,MATCH('Stroke Risk Calculator'!$B$6,'Model Params - HRs'!$A$49:$A$54,0),),0))))))</f>
        <v>0</v>
      </c>
      <c r="CP4" s="26">
        <f>IF(AND('Stroke Risk Calculator'!$B$4=Options!$B$2, 'Stroke Risk Calculator'!$B$5="Male"),INDEX('Model Params - HRs'!CN5:HT10,MATCH('Stroke Risk Calculator'!$B$6,'Model Params - HRs'!$A$5:$A$10,0),),IF(AND('Stroke Risk Calculator'!$B$4=Options!$B$2, 'Stroke Risk Calculator'!$B$5="Female"),INDEX('Model Params - HRs'!CN13:HT18,MATCH('Stroke Risk Calculator'!$B$6,'Model Params - HRs'!$A$13:$A$18,0),),IF(AND('Stroke Risk Calculator'!$B$4=Options!$B$3, 'Stroke Risk Calculator'!$B$5="Male"),INDEX('Model Params - HRs'!CN23:HT28,MATCH('Stroke Risk Calculator'!$B$6,'Model Params - HRs'!$A$23:$A$28,0),),IF(AND('Stroke Risk Calculator'!$B$4=Options!$B$3, 'Stroke Risk Calculator'!$B$5="Female"),INDEX('Model Params - HRs'!CN31:HT36,MATCH('Stroke Risk Calculator'!$B$6,'Model Params - HRs'!$A$31:$A$36,0),),IF(AND('Stroke Risk Calculator'!$B$4=Options!$B$4, 'Stroke Risk Calculator'!$B$5="Male"),INDEX('Model Params - HRs'!CN41:HT46,MATCH('Stroke Risk Calculator'!$B$6,'Model Params - HRs'!$A$41:$A$46,0),),IF(AND('Stroke Risk Calculator'!$B$4=Options!$B$4, 'Stroke Risk Calculator'!$B$5="Female"),INDEX('Model Params - HRs'!CN49:HT54,MATCH('Stroke Risk Calculator'!$B$6,'Model Params - HRs'!$A$49:$A$54,0),),0))))))</f>
        <v>0</v>
      </c>
      <c r="CQ4" s="26">
        <f>IF(AND('Stroke Risk Calculator'!$B$4=Options!$B$2, 'Stroke Risk Calculator'!$B$5="Male"),INDEX('Model Params - HRs'!CO5:HU10,MATCH('Stroke Risk Calculator'!$B$6,'Model Params - HRs'!$A$5:$A$10,0),),IF(AND('Stroke Risk Calculator'!$B$4=Options!$B$2, 'Stroke Risk Calculator'!$B$5="Female"),INDEX('Model Params - HRs'!CO13:HU18,MATCH('Stroke Risk Calculator'!$B$6,'Model Params - HRs'!$A$13:$A$18,0),),IF(AND('Stroke Risk Calculator'!$B$4=Options!$B$3, 'Stroke Risk Calculator'!$B$5="Male"),INDEX('Model Params - HRs'!CO23:HU28,MATCH('Stroke Risk Calculator'!$B$6,'Model Params - HRs'!$A$23:$A$28,0),),IF(AND('Stroke Risk Calculator'!$B$4=Options!$B$3, 'Stroke Risk Calculator'!$B$5="Female"),INDEX('Model Params - HRs'!CO31:HU36,MATCH('Stroke Risk Calculator'!$B$6,'Model Params - HRs'!$A$31:$A$36,0),),IF(AND('Stroke Risk Calculator'!$B$4=Options!$B$4, 'Stroke Risk Calculator'!$B$5="Male"),INDEX('Model Params - HRs'!CO41:HU46,MATCH('Stroke Risk Calculator'!$B$6,'Model Params - HRs'!$A$41:$A$46,0),),IF(AND('Stroke Risk Calculator'!$B$4=Options!$B$4, 'Stroke Risk Calculator'!$B$5="Female"),INDEX('Model Params - HRs'!CO49:HU54,MATCH('Stroke Risk Calculator'!$B$6,'Model Params - HRs'!$A$49:$A$54,0),),0))))))</f>
        <v>0</v>
      </c>
      <c r="CR4" s="26">
        <f>IF(AND('Stroke Risk Calculator'!$B$4=Options!$B$2, 'Stroke Risk Calculator'!$B$5="Male"),INDEX('Model Params - HRs'!CP5:HV10,MATCH('Stroke Risk Calculator'!$B$6,'Model Params - HRs'!$A$5:$A$10,0),),IF(AND('Stroke Risk Calculator'!$B$4=Options!$B$2, 'Stroke Risk Calculator'!$B$5="Female"),INDEX('Model Params - HRs'!CP13:HV18,MATCH('Stroke Risk Calculator'!$B$6,'Model Params - HRs'!$A$13:$A$18,0),),IF(AND('Stroke Risk Calculator'!$B$4=Options!$B$3, 'Stroke Risk Calculator'!$B$5="Male"),INDEX('Model Params - HRs'!CP23:HV28,MATCH('Stroke Risk Calculator'!$B$6,'Model Params - HRs'!$A$23:$A$28,0),),IF(AND('Stroke Risk Calculator'!$B$4=Options!$B$3, 'Stroke Risk Calculator'!$B$5="Female"),INDEX('Model Params - HRs'!CP31:HV36,MATCH('Stroke Risk Calculator'!$B$6,'Model Params - HRs'!$A$31:$A$36,0),),IF(AND('Stroke Risk Calculator'!$B$4=Options!$B$4, 'Stroke Risk Calculator'!$B$5="Male"),INDEX('Model Params - HRs'!CP41:HV46,MATCH('Stroke Risk Calculator'!$B$6,'Model Params - HRs'!$A$41:$A$46,0),),IF(AND('Stroke Risk Calculator'!$B$4=Options!$B$4, 'Stroke Risk Calculator'!$B$5="Female"),INDEX('Model Params - HRs'!CP49:HV54,MATCH('Stroke Risk Calculator'!$B$6,'Model Params - HRs'!$A$49:$A$54,0),),0))))))</f>
        <v>0</v>
      </c>
      <c r="CS4" s="26">
        <f>IF(AND('Stroke Risk Calculator'!$B$4=Options!$B$2, 'Stroke Risk Calculator'!$B$5="Male"),INDEX('Model Params - HRs'!CQ5:HW10,MATCH('Stroke Risk Calculator'!$B$6,'Model Params - HRs'!$A$5:$A$10,0),),IF(AND('Stroke Risk Calculator'!$B$4=Options!$B$2, 'Stroke Risk Calculator'!$B$5="Female"),INDEX('Model Params - HRs'!CQ13:HW18,MATCH('Stroke Risk Calculator'!$B$6,'Model Params - HRs'!$A$13:$A$18,0),),IF(AND('Stroke Risk Calculator'!$B$4=Options!$B$3, 'Stroke Risk Calculator'!$B$5="Male"),INDEX('Model Params - HRs'!CQ23:HW28,MATCH('Stroke Risk Calculator'!$B$6,'Model Params - HRs'!$A$23:$A$28,0),),IF(AND('Stroke Risk Calculator'!$B$4=Options!$B$3, 'Stroke Risk Calculator'!$B$5="Female"),INDEX('Model Params - HRs'!CQ31:HW36,MATCH('Stroke Risk Calculator'!$B$6,'Model Params - HRs'!$A$31:$A$36,0),),IF(AND('Stroke Risk Calculator'!$B$4=Options!$B$4, 'Stroke Risk Calculator'!$B$5="Male"),INDEX('Model Params - HRs'!CQ41:HW46,MATCH('Stroke Risk Calculator'!$B$6,'Model Params - HRs'!$A$41:$A$46,0),),IF(AND('Stroke Risk Calculator'!$B$4=Options!$B$4, 'Stroke Risk Calculator'!$B$5="Female"),INDEX('Model Params - HRs'!CQ49:HW54,MATCH('Stroke Risk Calculator'!$B$6,'Model Params - HRs'!$A$49:$A$54,0),),0))))))</f>
        <v>0</v>
      </c>
      <c r="CT4" s="26">
        <f>IF(AND('Stroke Risk Calculator'!$B$4=Options!$B$2, 'Stroke Risk Calculator'!$B$5="Male"),INDEX('Model Params - HRs'!CR5:HX10,MATCH('Stroke Risk Calculator'!$B$6,'Model Params - HRs'!$A$5:$A$10,0),),IF(AND('Stroke Risk Calculator'!$B$4=Options!$B$2, 'Stroke Risk Calculator'!$B$5="Female"),INDEX('Model Params - HRs'!CR13:HX18,MATCH('Stroke Risk Calculator'!$B$6,'Model Params - HRs'!$A$13:$A$18,0),),IF(AND('Stroke Risk Calculator'!$B$4=Options!$B$3, 'Stroke Risk Calculator'!$B$5="Male"),INDEX('Model Params - HRs'!CR23:HX28,MATCH('Stroke Risk Calculator'!$B$6,'Model Params - HRs'!$A$23:$A$28,0),),IF(AND('Stroke Risk Calculator'!$B$4=Options!$B$3, 'Stroke Risk Calculator'!$B$5="Female"),INDEX('Model Params - HRs'!CR31:HX36,MATCH('Stroke Risk Calculator'!$B$6,'Model Params - HRs'!$A$31:$A$36,0),),IF(AND('Stroke Risk Calculator'!$B$4=Options!$B$4, 'Stroke Risk Calculator'!$B$5="Male"),INDEX('Model Params - HRs'!CR41:HX46,MATCH('Stroke Risk Calculator'!$B$6,'Model Params - HRs'!$A$41:$A$46,0),),IF(AND('Stroke Risk Calculator'!$B$4=Options!$B$4, 'Stroke Risk Calculator'!$B$5="Female"),INDEX('Model Params - HRs'!CR49:HX54,MATCH('Stroke Risk Calculator'!$B$6,'Model Params - HRs'!$A$49:$A$54,0),),0))))))</f>
        <v>0</v>
      </c>
      <c r="CU4" s="26">
        <f>IF(AND('Stroke Risk Calculator'!$B$4=Options!$B$2, 'Stroke Risk Calculator'!$B$5="Male"),INDEX('Model Params - HRs'!CS5:HY10,MATCH('Stroke Risk Calculator'!$B$6,'Model Params - HRs'!$A$5:$A$10,0),),IF(AND('Stroke Risk Calculator'!$B$4=Options!$B$2, 'Stroke Risk Calculator'!$B$5="Female"),INDEX('Model Params - HRs'!CS13:HY18,MATCH('Stroke Risk Calculator'!$B$6,'Model Params - HRs'!$A$13:$A$18,0),),IF(AND('Stroke Risk Calculator'!$B$4=Options!$B$3, 'Stroke Risk Calculator'!$B$5="Male"),INDEX('Model Params - HRs'!CS23:HY28,MATCH('Stroke Risk Calculator'!$B$6,'Model Params - HRs'!$A$23:$A$28,0),),IF(AND('Stroke Risk Calculator'!$B$4=Options!$B$3, 'Stroke Risk Calculator'!$B$5="Female"),INDEX('Model Params - HRs'!CS31:HY36,MATCH('Stroke Risk Calculator'!$B$6,'Model Params - HRs'!$A$31:$A$36,0),),IF(AND('Stroke Risk Calculator'!$B$4=Options!$B$4, 'Stroke Risk Calculator'!$B$5="Male"),INDEX('Model Params - HRs'!CS41:HY46,MATCH('Stroke Risk Calculator'!$B$6,'Model Params - HRs'!$A$41:$A$46,0),),IF(AND('Stroke Risk Calculator'!$B$4=Options!$B$4, 'Stroke Risk Calculator'!$B$5="Female"),INDEX('Model Params - HRs'!CS49:HY54,MATCH('Stroke Risk Calculator'!$B$6,'Model Params - HRs'!$A$49:$A$54,0),),0))))))</f>
        <v>0</v>
      </c>
      <c r="CV4" s="26">
        <f>IF(AND('Stroke Risk Calculator'!$B$4=Options!$B$2, 'Stroke Risk Calculator'!$B$5="Male"),INDEX('Model Params - HRs'!CT5:HZ10,MATCH('Stroke Risk Calculator'!$B$6,'Model Params - HRs'!$A$5:$A$10,0),),IF(AND('Stroke Risk Calculator'!$B$4=Options!$B$2, 'Stroke Risk Calculator'!$B$5="Female"),INDEX('Model Params - HRs'!CT13:HZ18,MATCH('Stroke Risk Calculator'!$B$6,'Model Params - HRs'!$A$13:$A$18,0),),IF(AND('Stroke Risk Calculator'!$B$4=Options!$B$3, 'Stroke Risk Calculator'!$B$5="Male"),INDEX('Model Params - HRs'!CT23:HZ28,MATCH('Stroke Risk Calculator'!$B$6,'Model Params - HRs'!$A$23:$A$28,0),),IF(AND('Stroke Risk Calculator'!$B$4=Options!$B$3, 'Stroke Risk Calculator'!$B$5="Female"),INDEX('Model Params - HRs'!CT31:HZ36,MATCH('Stroke Risk Calculator'!$B$6,'Model Params - HRs'!$A$31:$A$36,0),),IF(AND('Stroke Risk Calculator'!$B$4=Options!$B$4, 'Stroke Risk Calculator'!$B$5="Male"),INDEX('Model Params - HRs'!CT41:HZ46,MATCH('Stroke Risk Calculator'!$B$6,'Model Params - HRs'!$A$41:$A$46,0),),IF(AND('Stroke Risk Calculator'!$B$4=Options!$B$4, 'Stroke Risk Calculator'!$B$5="Female"),INDEX('Model Params - HRs'!CT49:HZ54,MATCH('Stroke Risk Calculator'!$B$6,'Model Params - HRs'!$A$49:$A$54,0),),0))))))</f>
        <v>0</v>
      </c>
      <c r="CW4" s="26">
        <f>IF(AND('Stroke Risk Calculator'!$B$4=Options!$B$2, 'Stroke Risk Calculator'!$B$5="Male"),INDEX('Model Params - HRs'!CU5:IA10,MATCH('Stroke Risk Calculator'!$B$6,'Model Params - HRs'!$A$5:$A$10,0),),IF(AND('Stroke Risk Calculator'!$B$4=Options!$B$2, 'Stroke Risk Calculator'!$B$5="Female"),INDEX('Model Params - HRs'!CU13:IA18,MATCH('Stroke Risk Calculator'!$B$6,'Model Params - HRs'!$A$13:$A$18,0),),IF(AND('Stroke Risk Calculator'!$B$4=Options!$B$3, 'Stroke Risk Calculator'!$B$5="Male"),INDEX('Model Params - HRs'!CU23:IA28,MATCH('Stroke Risk Calculator'!$B$6,'Model Params - HRs'!$A$23:$A$28,0),),IF(AND('Stroke Risk Calculator'!$B$4=Options!$B$3, 'Stroke Risk Calculator'!$B$5="Female"),INDEX('Model Params - HRs'!CU31:IA36,MATCH('Stroke Risk Calculator'!$B$6,'Model Params - HRs'!$A$31:$A$36,0),),IF(AND('Stroke Risk Calculator'!$B$4=Options!$B$4, 'Stroke Risk Calculator'!$B$5="Male"),INDEX('Model Params - HRs'!CU41:IA46,MATCH('Stroke Risk Calculator'!$B$6,'Model Params - HRs'!$A$41:$A$46,0),),IF(AND('Stroke Risk Calculator'!$B$4=Options!$B$4, 'Stroke Risk Calculator'!$B$5="Female"),INDEX('Model Params - HRs'!CU49:IA54,MATCH('Stroke Risk Calculator'!$B$6,'Model Params - HRs'!$A$49:$A$54,0),),0))))))</f>
        <v>0</v>
      </c>
      <c r="CX4" s="26">
        <f>IF(AND('Stroke Risk Calculator'!$B$4=Options!$B$2, 'Stroke Risk Calculator'!$B$5="Male"),INDEX('Model Params - HRs'!CV5:IB10,MATCH('Stroke Risk Calculator'!$B$6,'Model Params - HRs'!$A$5:$A$10,0),),IF(AND('Stroke Risk Calculator'!$B$4=Options!$B$2, 'Stroke Risk Calculator'!$B$5="Female"),INDEX('Model Params - HRs'!CV13:IB18,MATCH('Stroke Risk Calculator'!$B$6,'Model Params - HRs'!$A$13:$A$18,0),),IF(AND('Stroke Risk Calculator'!$B$4=Options!$B$3, 'Stroke Risk Calculator'!$B$5="Male"),INDEX('Model Params - HRs'!CV23:IB28,MATCH('Stroke Risk Calculator'!$B$6,'Model Params - HRs'!$A$23:$A$28,0),),IF(AND('Stroke Risk Calculator'!$B$4=Options!$B$3, 'Stroke Risk Calculator'!$B$5="Female"),INDEX('Model Params - HRs'!CV31:IB36,MATCH('Stroke Risk Calculator'!$B$6,'Model Params - HRs'!$A$31:$A$36,0),),IF(AND('Stroke Risk Calculator'!$B$4=Options!$B$4, 'Stroke Risk Calculator'!$B$5="Male"),INDEX('Model Params - HRs'!CV41:IB46,MATCH('Stroke Risk Calculator'!$B$6,'Model Params - HRs'!$A$41:$A$46,0),),IF(AND('Stroke Risk Calculator'!$B$4=Options!$B$4, 'Stroke Risk Calculator'!$B$5="Female"),INDEX('Model Params - HRs'!CV49:IB54,MATCH('Stroke Risk Calculator'!$B$6,'Model Params - HRs'!$A$49:$A$54,0),),0))))))</f>
        <v>0</v>
      </c>
      <c r="CY4" s="26">
        <f>IF(AND('Stroke Risk Calculator'!$B$4=Options!$B$2, 'Stroke Risk Calculator'!$B$5="Male"),INDEX('Model Params - HRs'!CW5:IC10,MATCH('Stroke Risk Calculator'!$B$6,'Model Params - HRs'!$A$5:$A$10,0),),IF(AND('Stroke Risk Calculator'!$B$4=Options!$B$2, 'Stroke Risk Calculator'!$B$5="Female"),INDEX('Model Params - HRs'!CW13:IC18,MATCH('Stroke Risk Calculator'!$B$6,'Model Params - HRs'!$A$13:$A$18,0),),IF(AND('Stroke Risk Calculator'!$B$4=Options!$B$3, 'Stroke Risk Calculator'!$B$5="Male"),INDEX('Model Params - HRs'!CW23:IC28,MATCH('Stroke Risk Calculator'!$B$6,'Model Params - HRs'!$A$23:$A$28,0),),IF(AND('Stroke Risk Calculator'!$B$4=Options!$B$3, 'Stroke Risk Calculator'!$B$5="Female"),INDEX('Model Params - HRs'!CW31:IC36,MATCH('Stroke Risk Calculator'!$B$6,'Model Params - HRs'!$A$31:$A$36,0),),IF(AND('Stroke Risk Calculator'!$B$4=Options!$B$4, 'Stroke Risk Calculator'!$B$5="Male"),INDEX('Model Params - HRs'!CW41:IC46,MATCH('Stroke Risk Calculator'!$B$6,'Model Params - HRs'!$A$41:$A$46,0),),IF(AND('Stroke Risk Calculator'!$B$4=Options!$B$4, 'Stroke Risk Calculator'!$B$5="Female"),INDEX('Model Params - HRs'!CW49:IC54,MATCH('Stroke Risk Calculator'!$B$6,'Model Params - HRs'!$A$49:$A$54,0),),0))))))</f>
        <v>0</v>
      </c>
      <c r="CZ4" s="26">
        <f>IF(AND('Stroke Risk Calculator'!$B$4=Options!$B$2, 'Stroke Risk Calculator'!$B$5="Male"),INDEX('Model Params - HRs'!CX5:ID10,MATCH('Stroke Risk Calculator'!$B$6,'Model Params - HRs'!$A$5:$A$10,0),),IF(AND('Stroke Risk Calculator'!$B$4=Options!$B$2, 'Stroke Risk Calculator'!$B$5="Female"),INDEX('Model Params - HRs'!CX13:ID18,MATCH('Stroke Risk Calculator'!$B$6,'Model Params - HRs'!$A$13:$A$18,0),),IF(AND('Stroke Risk Calculator'!$B$4=Options!$B$3, 'Stroke Risk Calculator'!$B$5="Male"),INDEX('Model Params - HRs'!CX23:ID28,MATCH('Stroke Risk Calculator'!$B$6,'Model Params - HRs'!$A$23:$A$28,0),),IF(AND('Stroke Risk Calculator'!$B$4=Options!$B$3, 'Stroke Risk Calculator'!$B$5="Female"),INDEX('Model Params - HRs'!CX31:ID36,MATCH('Stroke Risk Calculator'!$B$6,'Model Params - HRs'!$A$31:$A$36,0),),IF(AND('Stroke Risk Calculator'!$B$4=Options!$B$4, 'Stroke Risk Calculator'!$B$5="Male"),INDEX('Model Params - HRs'!CX41:ID46,MATCH('Stroke Risk Calculator'!$B$6,'Model Params - HRs'!$A$41:$A$46,0),),IF(AND('Stroke Risk Calculator'!$B$4=Options!$B$4, 'Stroke Risk Calculator'!$B$5="Female"),INDEX('Model Params - HRs'!CX49:ID54,MATCH('Stroke Risk Calculator'!$B$6,'Model Params - HRs'!$A$49:$A$54,0),),0))))))</f>
        <v>0</v>
      </c>
      <c r="DA4" s="26">
        <f>IF(AND('Stroke Risk Calculator'!$B$4=Options!$B$2, 'Stroke Risk Calculator'!$B$5="Male"),INDEX('Model Params - HRs'!CY5:IE10,MATCH('Stroke Risk Calculator'!$B$6,'Model Params - HRs'!$A$5:$A$10,0),),IF(AND('Stroke Risk Calculator'!$B$4=Options!$B$2, 'Stroke Risk Calculator'!$B$5="Female"),INDEX('Model Params - HRs'!CY13:IE18,MATCH('Stroke Risk Calculator'!$B$6,'Model Params - HRs'!$A$13:$A$18,0),),IF(AND('Stroke Risk Calculator'!$B$4=Options!$B$3, 'Stroke Risk Calculator'!$B$5="Male"),INDEX('Model Params - HRs'!CY23:IE28,MATCH('Stroke Risk Calculator'!$B$6,'Model Params - HRs'!$A$23:$A$28,0),),IF(AND('Stroke Risk Calculator'!$B$4=Options!$B$3, 'Stroke Risk Calculator'!$B$5="Female"),INDEX('Model Params - HRs'!CY31:IE36,MATCH('Stroke Risk Calculator'!$B$6,'Model Params - HRs'!$A$31:$A$36,0),),IF(AND('Stroke Risk Calculator'!$B$4=Options!$B$4, 'Stroke Risk Calculator'!$B$5="Male"),INDEX('Model Params - HRs'!CY41:IE46,MATCH('Stroke Risk Calculator'!$B$6,'Model Params - HRs'!$A$41:$A$46,0),),IF(AND('Stroke Risk Calculator'!$B$4=Options!$B$4, 'Stroke Risk Calculator'!$B$5="Female"),INDEX('Model Params - HRs'!CY49:IE54,MATCH('Stroke Risk Calculator'!$B$6,'Model Params - HRs'!$A$49:$A$54,0),),0))))))</f>
        <v>0</v>
      </c>
      <c r="DB4" s="26">
        <f>IF(AND('Stroke Risk Calculator'!$B$4=Options!$B$2, 'Stroke Risk Calculator'!$B$5="Male"),INDEX('Model Params - HRs'!CZ5:IF10,MATCH('Stroke Risk Calculator'!$B$6,'Model Params - HRs'!$A$5:$A$10,0),),IF(AND('Stroke Risk Calculator'!$B$4=Options!$B$2, 'Stroke Risk Calculator'!$B$5="Female"),INDEX('Model Params - HRs'!CZ13:IF18,MATCH('Stroke Risk Calculator'!$B$6,'Model Params - HRs'!$A$13:$A$18,0),),IF(AND('Stroke Risk Calculator'!$B$4=Options!$B$3, 'Stroke Risk Calculator'!$B$5="Male"),INDEX('Model Params - HRs'!CZ23:IF28,MATCH('Stroke Risk Calculator'!$B$6,'Model Params - HRs'!$A$23:$A$28,0),),IF(AND('Stroke Risk Calculator'!$B$4=Options!$B$3, 'Stroke Risk Calculator'!$B$5="Female"),INDEX('Model Params - HRs'!CZ31:IF36,MATCH('Stroke Risk Calculator'!$B$6,'Model Params - HRs'!$A$31:$A$36,0),),IF(AND('Stroke Risk Calculator'!$B$4=Options!$B$4, 'Stroke Risk Calculator'!$B$5="Male"),INDEX('Model Params - HRs'!CZ41:IF46,MATCH('Stroke Risk Calculator'!$B$6,'Model Params - HRs'!$A$41:$A$46,0),),IF(AND('Stroke Risk Calculator'!$B$4=Options!$B$4, 'Stroke Risk Calculator'!$B$5="Female"),INDEX('Model Params - HRs'!CZ49:IF54,MATCH('Stroke Risk Calculator'!$B$6,'Model Params - HRs'!$A$49:$A$54,0),),0))))))</f>
        <v>0</v>
      </c>
      <c r="DC4" s="26">
        <f>IF(AND('Stroke Risk Calculator'!$B$4=Options!$B$2, 'Stroke Risk Calculator'!$B$5="Male"),INDEX('Model Params - HRs'!DA5:IG10,MATCH('Stroke Risk Calculator'!$B$6,'Model Params - HRs'!$A$5:$A$10,0),),IF(AND('Stroke Risk Calculator'!$B$4=Options!$B$2, 'Stroke Risk Calculator'!$B$5="Female"),INDEX('Model Params - HRs'!DA13:IG18,MATCH('Stroke Risk Calculator'!$B$6,'Model Params - HRs'!$A$13:$A$18,0),),IF(AND('Stroke Risk Calculator'!$B$4=Options!$B$3, 'Stroke Risk Calculator'!$B$5="Male"),INDEX('Model Params - HRs'!DA23:IG28,MATCH('Stroke Risk Calculator'!$B$6,'Model Params - HRs'!$A$23:$A$28,0),),IF(AND('Stroke Risk Calculator'!$B$4=Options!$B$3, 'Stroke Risk Calculator'!$B$5="Female"),INDEX('Model Params - HRs'!DA31:IG36,MATCH('Stroke Risk Calculator'!$B$6,'Model Params - HRs'!$A$31:$A$36,0),),IF(AND('Stroke Risk Calculator'!$B$4=Options!$B$4, 'Stroke Risk Calculator'!$B$5="Male"),INDEX('Model Params - HRs'!DA41:IG46,MATCH('Stroke Risk Calculator'!$B$6,'Model Params - HRs'!$A$41:$A$46,0),),IF(AND('Stroke Risk Calculator'!$B$4=Options!$B$4, 'Stroke Risk Calculator'!$B$5="Female"),INDEX('Model Params - HRs'!DA49:IG54,MATCH('Stroke Risk Calculator'!$B$6,'Model Params - HRs'!$A$49:$A$54,0),),0))))))</f>
        <v>0</v>
      </c>
      <c r="DD4" s="26">
        <f>IF(AND('Stroke Risk Calculator'!$B$4=Options!$B$2, 'Stroke Risk Calculator'!$B$5="Male"),INDEX('Model Params - HRs'!DB5:IH10,MATCH('Stroke Risk Calculator'!$B$6,'Model Params - HRs'!$A$5:$A$10,0),),IF(AND('Stroke Risk Calculator'!$B$4=Options!$B$2, 'Stroke Risk Calculator'!$B$5="Female"),INDEX('Model Params - HRs'!DB13:IH18,MATCH('Stroke Risk Calculator'!$B$6,'Model Params - HRs'!$A$13:$A$18,0),),IF(AND('Stroke Risk Calculator'!$B$4=Options!$B$3, 'Stroke Risk Calculator'!$B$5="Male"),INDEX('Model Params - HRs'!DB23:IH28,MATCH('Stroke Risk Calculator'!$B$6,'Model Params - HRs'!$A$23:$A$28,0),),IF(AND('Stroke Risk Calculator'!$B$4=Options!$B$3, 'Stroke Risk Calculator'!$B$5="Female"),INDEX('Model Params - HRs'!DB31:IH36,MATCH('Stroke Risk Calculator'!$B$6,'Model Params - HRs'!$A$31:$A$36,0),),IF(AND('Stroke Risk Calculator'!$B$4=Options!$B$4, 'Stroke Risk Calculator'!$B$5="Male"),INDEX('Model Params - HRs'!DB41:IH46,MATCH('Stroke Risk Calculator'!$B$6,'Model Params - HRs'!$A$41:$A$46,0),),IF(AND('Stroke Risk Calculator'!$B$4=Options!$B$4, 'Stroke Risk Calculator'!$B$5="Female"),INDEX('Model Params - HRs'!DB49:IH54,MATCH('Stroke Risk Calculator'!$B$6,'Model Params - HRs'!$A$49:$A$54,0),),0))))))</f>
        <v>0</v>
      </c>
      <c r="DE4" s="26">
        <f>IF(AND('Stroke Risk Calculator'!$B$4=Options!$B$2, 'Stroke Risk Calculator'!$B$5="Male"),INDEX('Model Params - HRs'!DC5:II10,MATCH('Stroke Risk Calculator'!$B$6,'Model Params - HRs'!$A$5:$A$10,0),),IF(AND('Stroke Risk Calculator'!$B$4=Options!$B$2, 'Stroke Risk Calculator'!$B$5="Female"),INDEX('Model Params - HRs'!DC13:II18,MATCH('Stroke Risk Calculator'!$B$6,'Model Params - HRs'!$A$13:$A$18,0),),IF(AND('Stroke Risk Calculator'!$B$4=Options!$B$3, 'Stroke Risk Calculator'!$B$5="Male"),INDEX('Model Params - HRs'!DC23:II28,MATCH('Stroke Risk Calculator'!$B$6,'Model Params - HRs'!$A$23:$A$28,0),),IF(AND('Stroke Risk Calculator'!$B$4=Options!$B$3, 'Stroke Risk Calculator'!$B$5="Female"),INDEX('Model Params - HRs'!DC31:II36,MATCH('Stroke Risk Calculator'!$B$6,'Model Params - HRs'!$A$31:$A$36,0),),IF(AND('Stroke Risk Calculator'!$B$4=Options!$B$4, 'Stroke Risk Calculator'!$B$5="Male"),INDEX('Model Params - HRs'!DC41:II46,MATCH('Stroke Risk Calculator'!$B$6,'Model Params - HRs'!$A$41:$A$46,0),),IF(AND('Stroke Risk Calculator'!$B$4=Options!$B$4, 'Stroke Risk Calculator'!$B$5="Female"),INDEX('Model Params - HRs'!DC49:II54,MATCH('Stroke Risk Calculator'!$B$6,'Model Params - HRs'!$A$49:$A$54,0),),0))))))</f>
        <v>0</v>
      </c>
      <c r="DF4" s="26">
        <f>IF(AND('Stroke Risk Calculator'!$B$4=Options!$B$2, 'Stroke Risk Calculator'!$B$5="Male"),INDEX('Model Params - HRs'!DD5:IJ10,MATCH('Stroke Risk Calculator'!$B$6,'Model Params - HRs'!$A$5:$A$10,0),),IF(AND('Stroke Risk Calculator'!$B$4=Options!$B$2, 'Stroke Risk Calculator'!$B$5="Female"),INDEX('Model Params - HRs'!DD13:IJ18,MATCH('Stroke Risk Calculator'!$B$6,'Model Params - HRs'!$A$13:$A$18,0),),IF(AND('Stroke Risk Calculator'!$B$4=Options!$B$3, 'Stroke Risk Calculator'!$B$5="Male"),INDEX('Model Params - HRs'!DD23:IJ28,MATCH('Stroke Risk Calculator'!$B$6,'Model Params - HRs'!$A$23:$A$28,0),),IF(AND('Stroke Risk Calculator'!$B$4=Options!$B$3, 'Stroke Risk Calculator'!$B$5="Female"),INDEX('Model Params - HRs'!DD31:IJ36,MATCH('Stroke Risk Calculator'!$B$6,'Model Params - HRs'!$A$31:$A$36,0),),IF(AND('Stroke Risk Calculator'!$B$4=Options!$B$4, 'Stroke Risk Calculator'!$B$5="Male"),INDEX('Model Params - HRs'!DD41:IJ46,MATCH('Stroke Risk Calculator'!$B$6,'Model Params - HRs'!$A$41:$A$46,0),),IF(AND('Stroke Risk Calculator'!$B$4=Options!$B$4, 'Stroke Risk Calculator'!$B$5="Female"),INDEX('Model Params - HRs'!DD49:IJ54,MATCH('Stroke Risk Calculator'!$B$6,'Model Params - HRs'!$A$49:$A$54,0),),0))))))</f>
        <v>0</v>
      </c>
      <c r="DG4" s="26">
        <f>IF(AND('Stroke Risk Calculator'!$B$4=Options!$B$2, 'Stroke Risk Calculator'!$B$5="Male"),INDEX('Model Params - HRs'!DE5:IK10,MATCH('Stroke Risk Calculator'!$B$6,'Model Params - HRs'!$A$5:$A$10,0),),IF(AND('Stroke Risk Calculator'!$B$4=Options!$B$2, 'Stroke Risk Calculator'!$B$5="Female"),INDEX('Model Params - HRs'!DE13:IK18,MATCH('Stroke Risk Calculator'!$B$6,'Model Params - HRs'!$A$13:$A$18,0),),IF(AND('Stroke Risk Calculator'!$B$4=Options!$B$3, 'Stroke Risk Calculator'!$B$5="Male"),INDEX('Model Params - HRs'!DE23:IK28,MATCH('Stroke Risk Calculator'!$B$6,'Model Params - HRs'!$A$23:$A$28,0),),IF(AND('Stroke Risk Calculator'!$B$4=Options!$B$3, 'Stroke Risk Calculator'!$B$5="Female"),INDEX('Model Params - HRs'!DE31:IK36,MATCH('Stroke Risk Calculator'!$B$6,'Model Params - HRs'!$A$31:$A$36,0),),IF(AND('Stroke Risk Calculator'!$B$4=Options!$B$4, 'Stroke Risk Calculator'!$B$5="Male"),INDEX('Model Params - HRs'!DE41:IK46,MATCH('Stroke Risk Calculator'!$B$6,'Model Params - HRs'!$A$41:$A$46,0),),IF(AND('Stroke Risk Calculator'!$B$4=Options!$B$4, 'Stroke Risk Calculator'!$B$5="Female"),INDEX('Model Params - HRs'!DE49:IK54,MATCH('Stroke Risk Calculator'!$B$6,'Model Params - HRs'!$A$49:$A$54,0),),0))))))</f>
        <v>0</v>
      </c>
      <c r="DH4" s="26">
        <f>IF(AND('Stroke Risk Calculator'!$B$4=Options!$B$2, 'Stroke Risk Calculator'!$B$5="Male"),INDEX('Model Params - HRs'!DF5:IL10,MATCH('Stroke Risk Calculator'!$B$6,'Model Params - HRs'!$A$5:$A$10,0),),IF(AND('Stroke Risk Calculator'!$B$4=Options!$B$2, 'Stroke Risk Calculator'!$B$5="Female"),INDEX('Model Params - HRs'!DF13:IL18,MATCH('Stroke Risk Calculator'!$B$6,'Model Params - HRs'!$A$13:$A$18,0),),IF(AND('Stroke Risk Calculator'!$B$4=Options!$B$3, 'Stroke Risk Calculator'!$B$5="Male"),INDEX('Model Params - HRs'!DF23:IL28,MATCH('Stroke Risk Calculator'!$B$6,'Model Params - HRs'!$A$23:$A$28,0),),IF(AND('Stroke Risk Calculator'!$B$4=Options!$B$3, 'Stroke Risk Calculator'!$B$5="Female"),INDEX('Model Params - HRs'!DF31:IL36,MATCH('Stroke Risk Calculator'!$B$6,'Model Params - HRs'!$A$31:$A$36,0),),IF(AND('Stroke Risk Calculator'!$B$4=Options!$B$4, 'Stroke Risk Calculator'!$B$5="Male"),INDEX('Model Params - HRs'!DF41:IL46,MATCH('Stroke Risk Calculator'!$B$6,'Model Params - HRs'!$A$41:$A$46,0),),IF(AND('Stroke Risk Calculator'!$B$4=Options!$B$4, 'Stroke Risk Calculator'!$B$5="Female"),INDEX('Model Params - HRs'!DF49:IL54,MATCH('Stroke Risk Calculator'!$B$6,'Model Params - HRs'!$A$49:$A$54,0),),0))))))</f>
        <v>0</v>
      </c>
      <c r="DI4" s="26">
        <f>IF(AND('Stroke Risk Calculator'!$B$4=Options!$B$2, 'Stroke Risk Calculator'!$B$5="Male"),INDEX('Model Params - HRs'!DG5:IM10,MATCH('Stroke Risk Calculator'!$B$6,'Model Params - HRs'!$A$5:$A$10,0),),IF(AND('Stroke Risk Calculator'!$B$4=Options!$B$2, 'Stroke Risk Calculator'!$B$5="Female"),INDEX('Model Params - HRs'!DG13:IM18,MATCH('Stroke Risk Calculator'!$B$6,'Model Params - HRs'!$A$13:$A$18,0),),IF(AND('Stroke Risk Calculator'!$B$4=Options!$B$3, 'Stroke Risk Calculator'!$B$5="Male"),INDEX('Model Params - HRs'!DG23:IM28,MATCH('Stroke Risk Calculator'!$B$6,'Model Params - HRs'!$A$23:$A$28,0),),IF(AND('Stroke Risk Calculator'!$B$4=Options!$B$3, 'Stroke Risk Calculator'!$B$5="Female"),INDEX('Model Params - HRs'!DG31:IM36,MATCH('Stroke Risk Calculator'!$B$6,'Model Params - HRs'!$A$31:$A$36,0),),IF(AND('Stroke Risk Calculator'!$B$4=Options!$B$4, 'Stroke Risk Calculator'!$B$5="Male"),INDEX('Model Params - HRs'!DG41:IM46,MATCH('Stroke Risk Calculator'!$B$6,'Model Params - HRs'!$A$41:$A$46,0),),IF(AND('Stroke Risk Calculator'!$B$4=Options!$B$4, 'Stroke Risk Calculator'!$B$5="Female"),INDEX('Model Params - HRs'!DG49:IM54,MATCH('Stroke Risk Calculator'!$B$6,'Model Params - HRs'!$A$49:$A$54,0),),0))))))</f>
        <v>0</v>
      </c>
      <c r="DJ4" s="26">
        <f>IF(AND('Stroke Risk Calculator'!$B$4=Options!$B$2, 'Stroke Risk Calculator'!$B$5="Male"),INDEX('Model Params - HRs'!DH5:IN10,MATCH('Stroke Risk Calculator'!$B$6,'Model Params - HRs'!$A$5:$A$10,0),),IF(AND('Stroke Risk Calculator'!$B$4=Options!$B$2, 'Stroke Risk Calculator'!$B$5="Female"),INDEX('Model Params - HRs'!DH13:IN18,MATCH('Stroke Risk Calculator'!$B$6,'Model Params - HRs'!$A$13:$A$18,0),),IF(AND('Stroke Risk Calculator'!$B$4=Options!$B$3, 'Stroke Risk Calculator'!$B$5="Male"),INDEX('Model Params - HRs'!DH23:IN28,MATCH('Stroke Risk Calculator'!$B$6,'Model Params - HRs'!$A$23:$A$28,0),),IF(AND('Stroke Risk Calculator'!$B$4=Options!$B$3, 'Stroke Risk Calculator'!$B$5="Female"),INDEX('Model Params - HRs'!DH31:IN36,MATCH('Stroke Risk Calculator'!$B$6,'Model Params - HRs'!$A$31:$A$36,0),),IF(AND('Stroke Risk Calculator'!$B$4=Options!$B$4, 'Stroke Risk Calculator'!$B$5="Male"),INDEX('Model Params - HRs'!DH41:IN46,MATCH('Stroke Risk Calculator'!$B$6,'Model Params - HRs'!$A$41:$A$46,0),),IF(AND('Stroke Risk Calculator'!$B$4=Options!$B$4, 'Stroke Risk Calculator'!$B$5="Female"),INDEX('Model Params - HRs'!DH49:IN54,MATCH('Stroke Risk Calculator'!$B$6,'Model Params - HRs'!$A$49:$A$54,0),),0))))))</f>
        <v>0</v>
      </c>
      <c r="DK4" s="26">
        <f>IF(AND('Stroke Risk Calculator'!$B$4=Options!$B$2, 'Stroke Risk Calculator'!$B$5="Male"),INDEX('Model Params - HRs'!DI5:IO10,MATCH('Stroke Risk Calculator'!$B$6,'Model Params - HRs'!$A$5:$A$10,0),),IF(AND('Stroke Risk Calculator'!$B$4=Options!$B$2, 'Stroke Risk Calculator'!$B$5="Female"),INDEX('Model Params - HRs'!DI13:IO18,MATCH('Stroke Risk Calculator'!$B$6,'Model Params - HRs'!$A$13:$A$18,0),),IF(AND('Stroke Risk Calculator'!$B$4=Options!$B$3, 'Stroke Risk Calculator'!$B$5="Male"),INDEX('Model Params - HRs'!DI23:IO28,MATCH('Stroke Risk Calculator'!$B$6,'Model Params - HRs'!$A$23:$A$28,0),),IF(AND('Stroke Risk Calculator'!$B$4=Options!$B$3, 'Stroke Risk Calculator'!$B$5="Female"),INDEX('Model Params - HRs'!DI31:IO36,MATCH('Stroke Risk Calculator'!$B$6,'Model Params - HRs'!$A$31:$A$36,0),),IF(AND('Stroke Risk Calculator'!$B$4=Options!$B$4, 'Stroke Risk Calculator'!$B$5="Male"),INDEX('Model Params - HRs'!DI41:IO46,MATCH('Stroke Risk Calculator'!$B$6,'Model Params - HRs'!$A$41:$A$46,0),),IF(AND('Stroke Risk Calculator'!$B$4=Options!$B$4, 'Stroke Risk Calculator'!$B$5="Female"),INDEX('Model Params - HRs'!DI49:IO54,MATCH('Stroke Risk Calculator'!$B$6,'Model Params - HRs'!$A$49:$A$54,0),),0))))))</f>
        <v>0</v>
      </c>
      <c r="DL4" s="26">
        <f>IF(AND('Stroke Risk Calculator'!$B$4=Options!$B$2, 'Stroke Risk Calculator'!$B$5="Male"),INDEX('Model Params - HRs'!DJ5:IP10,MATCH('Stroke Risk Calculator'!$B$6,'Model Params - HRs'!$A$5:$A$10,0),),IF(AND('Stroke Risk Calculator'!$B$4=Options!$B$2, 'Stroke Risk Calculator'!$B$5="Female"),INDEX('Model Params - HRs'!DJ13:IP18,MATCH('Stroke Risk Calculator'!$B$6,'Model Params - HRs'!$A$13:$A$18,0),),IF(AND('Stroke Risk Calculator'!$B$4=Options!$B$3, 'Stroke Risk Calculator'!$B$5="Male"),INDEX('Model Params - HRs'!DJ23:IP28,MATCH('Stroke Risk Calculator'!$B$6,'Model Params - HRs'!$A$23:$A$28,0),),IF(AND('Stroke Risk Calculator'!$B$4=Options!$B$3, 'Stroke Risk Calculator'!$B$5="Female"),INDEX('Model Params - HRs'!DJ31:IP36,MATCH('Stroke Risk Calculator'!$B$6,'Model Params - HRs'!$A$31:$A$36,0),),IF(AND('Stroke Risk Calculator'!$B$4=Options!$B$4, 'Stroke Risk Calculator'!$B$5="Male"),INDEX('Model Params - HRs'!DJ41:IP46,MATCH('Stroke Risk Calculator'!$B$6,'Model Params - HRs'!$A$41:$A$46,0),),IF(AND('Stroke Risk Calculator'!$B$4=Options!$B$4, 'Stroke Risk Calculator'!$B$5="Female"),INDEX('Model Params - HRs'!DJ49:IP54,MATCH('Stroke Risk Calculator'!$B$6,'Model Params - HRs'!$A$49:$A$54,0),),0))))))</f>
        <v>0</v>
      </c>
      <c r="DM4" s="26">
        <f>IF(AND('Stroke Risk Calculator'!$B$4=Options!$B$2, 'Stroke Risk Calculator'!$B$5="Male"),INDEX('Model Params - HRs'!DK5:IQ10,MATCH('Stroke Risk Calculator'!$B$6,'Model Params - HRs'!$A$5:$A$10,0),),IF(AND('Stroke Risk Calculator'!$B$4=Options!$B$2, 'Stroke Risk Calculator'!$B$5="Female"),INDEX('Model Params - HRs'!DK13:IQ18,MATCH('Stroke Risk Calculator'!$B$6,'Model Params - HRs'!$A$13:$A$18,0),),IF(AND('Stroke Risk Calculator'!$B$4=Options!$B$3, 'Stroke Risk Calculator'!$B$5="Male"),INDEX('Model Params - HRs'!DK23:IQ28,MATCH('Stroke Risk Calculator'!$B$6,'Model Params - HRs'!$A$23:$A$28,0),),IF(AND('Stroke Risk Calculator'!$B$4=Options!$B$3, 'Stroke Risk Calculator'!$B$5="Female"),INDEX('Model Params - HRs'!DK31:IQ36,MATCH('Stroke Risk Calculator'!$B$6,'Model Params - HRs'!$A$31:$A$36,0),),IF(AND('Stroke Risk Calculator'!$B$4=Options!$B$4, 'Stroke Risk Calculator'!$B$5="Male"),INDEX('Model Params - HRs'!DK41:IQ46,MATCH('Stroke Risk Calculator'!$B$6,'Model Params - HRs'!$A$41:$A$46,0),),IF(AND('Stroke Risk Calculator'!$B$4=Options!$B$4, 'Stroke Risk Calculator'!$B$5="Female"),INDEX('Model Params - HRs'!DK49:IQ54,MATCH('Stroke Risk Calculator'!$B$6,'Model Params - HRs'!$A$49:$A$54,0),),0))))))</f>
        <v>0</v>
      </c>
      <c r="DN4" s="26">
        <f>IF(AND('Stroke Risk Calculator'!$B$4=Options!$B$2, 'Stroke Risk Calculator'!$B$5="Male"),INDEX('Model Params - HRs'!DL5:IR10,MATCH('Stroke Risk Calculator'!$B$6,'Model Params - HRs'!$A$5:$A$10,0),),IF(AND('Stroke Risk Calculator'!$B$4=Options!$B$2, 'Stroke Risk Calculator'!$B$5="Female"),INDEX('Model Params - HRs'!DL13:IR18,MATCH('Stroke Risk Calculator'!$B$6,'Model Params - HRs'!$A$13:$A$18,0),),IF(AND('Stroke Risk Calculator'!$B$4=Options!$B$3, 'Stroke Risk Calculator'!$B$5="Male"),INDEX('Model Params - HRs'!DL23:IR28,MATCH('Stroke Risk Calculator'!$B$6,'Model Params - HRs'!$A$23:$A$28,0),),IF(AND('Stroke Risk Calculator'!$B$4=Options!$B$3, 'Stroke Risk Calculator'!$B$5="Female"),INDEX('Model Params - HRs'!DL31:IR36,MATCH('Stroke Risk Calculator'!$B$6,'Model Params - HRs'!$A$31:$A$36,0),),IF(AND('Stroke Risk Calculator'!$B$4=Options!$B$4, 'Stroke Risk Calculator'!$B$5="Male"),INDEX('Model Params - HRs'!DL41:IR46,MATCH('Stroke Risk Calculator'!$B$6,'Model Params - HRs'!$A$41:$A$46,0),),IF(AND('Stroke Risk Calculator'!$B$4=Options!$B$4, 'Stroke Risk Calculator'!$B$5="Female"),INDEX('Model Params - HRs'!DL49:IR54,MATCH('Stroke Risk Calculator'!$B$6,'Model Params - HRs'!$A$49:$A$54,0),),0))))))</f>
        <v>0</v>
      </c>
      <c r="DO4" s="26">
        <f>IF(AND('Stroke Risk Calculator'!$B$4=Options!$B$2, 'Stroke Risk Calculator'!$B$5="Male"),INDEX('Model Params - HRs'!DM5:IS10,MATCH('Stroke Risk Calculator'!$B$6,'Model Params - HRs'!$A$5:$A$10,0),),IF(AND('Stroke Risk Calculator'!$B$4=Options!$B$2, 'Stroke Risk Calculator'!$B$5="Female"),INDEX('Model Params - HRs'!DM13:IS18,MATCH('Stroke Risk Calculator'!$B$6,'Model Params - HRs'!$A$13:$A$18,0),),IF(AND('Stroke Risk Calculator'!$B$4=Options!$B$3, 'Stroke Risk Calculator'!$B$5="Male"),INDEX('Model Params - HRs'!DM23:IS28,MATCH('Stroke Risk Calculator'!$B$6,'Model Params - HRs'!$A$23:$A$28,0),),IF(AND('Stroke Risk Calculator'!$B$4=Options!$B$3, 'Stroke Risk Calculator'!$B$5="Female"),INDEX('Model Params - HRs'!DM31:IS36,MATCH('Stroke Risk Calculator'!$B$6,'Model Params - HRs'!$A$31:$A$36,0),),IF(AND('Stroke Risk Calculator'!$B$4=Options!$B$4, 'Stroke Risk Calculator'!$B$5="Male"),INDEX('Model Params - HRs'!DM41:IS46,MATCH('Stroke Risk Calculator'!$B$6,'Model Params - HRs'!$A$41:$A$46,0),),IF(AND('Stroke Risk Calculator'!$B$4=Options!$B$4, 'Stroke Risk Calculator'!$B$5="Female"),INDEX('Model Params - HRs'!DM49:IS54,MATCH('Stroke Risk Calculator'!$B$6,'Model Params - HRs'!$A$49:$A$54,0),),0))))))</f>
        <v>0</v>
      </c>
      <c r="DP4" s="26">
        <f>IF(AND('Stroke Risk Calculator'!$B$4=Options!$B$2, 'Stroke Risk Calculator'!$B$5="Male"),INDEX('Model Params - HRs'!DN5:IT10,MATCH('Stroke Risk Calculator'!$B$6,'Model Params - HRs'!$A$5:$A$10,0),),IF(AND('Stroke Risk Calculator'!$B$4=Options!$B$2, 'Stroke Risk Calculator'!$B$5="Female"),INDEX('Model Params - HRs'!DN13:IT18,MATCH('Stroke Risk Calculator'!$B$6,'Model Params - HRs'!$A$13:$A$18,0),),IF(AND('Stroke Risk Calculator'!$B$4=Options!$B$3, 'Stroke Risk Calculator'!$B$5="Male"),INDEX('Model Params - HRs'!DN23:IT28,MATCH('Stroke Risk Calculator'!$B$6,'Model Params - HRs'!$A$23:$A$28,0),),IF(AND('Stroke Risk Calculator'!$B$4=Options!$B$3, 'Stroke Risk Calculator'!$B$5="Female"),INDEX('Model Params - HRs'!DN31:IT36,MATCH('Stroke Risk Calculator'!$B$6,'Model Params - HRs'!$A$31:$A$36,0),),IF(AND('Stroke Risk Calculator'!$B$4=Options!$B$4, 'Stroke Risk Calculator'!$B$5="Male"),INDEX('Model Params - HRs'!DN41:IT46,MATCH('Stroke Risk Calculator'!$B$6,'Model Params - HRs'!$A$41:$A$46,0),),IF(AND('Stroke Risk Calculator'!$B$4=Options!$B$4, 'Stroke Risk Calculator'!$B$5="Female"),INDEX('Model Params - HRs'!DN49:IT54,MATCH('Stroke Risk Calculator'!$B$6,'Model Params - HRs'!$A$49:$A$54,0),),0))))))</f>
        <v>0</v>
      </c>
      <c r="DQ4" s="26">
        <f>IF(AND('Stroke Risk Calculator'!$B$4=Options!$B$2, 'Stroke Risk Calculator'!$B$5="Male"),INDEX('Model Params - HRs'!DO5:IU10,MATCH('Stroke Risk Calculator'!$B$6,'Model Params - HRs'!$A$5:$A$10,0),),IF(AND('Stroke Risk Calculator'!$B$4=Options!$B$2, 'Stroke Risk Calculator'!$B$5="Female"),INDEX('Model Params - HRs'!DO13:IU18,MATCH('Stroke Risk Calculator'!$B$6,'Model Params - HRs'!$A$13:$A$18,0),),IF(AND('Stroke Risk Calculator'!$B$4=Options!$B$3, 'Stroke Risk Calculator'!$B$5="Male"),INDEX('Model Params - HRs'!DO23:IU28,MATCH('Stroke Risk Calculator'!$B$6,'Model Params - HRs'!$A$23:$A$28,0),),IF(AND('Stroke Risk Calculator'!$B$4=Options!$B$3, 'Stroke Risk Calculator'!$B$5="Female"),INDEX('Model Params - HRs'!DO31:IU36,MATCH('Stroke Risk Calculator'!$B$6,'Model Params - HRs'!$A$31:$A$36,0),),IF(AND('Stroke Risk Calculator'!$B$4=Options!$B$4, 'Stroke Risk Calculator'!$B$5="Male"),INDEX('Model Params - HRs'!DO41:IU46,MATCH('Stroke Risk Calculator'!$B$6,'Model Params - HRs'!$A$41:$A$46,0),),IF(AND('Stroke Risk Calculator'!$B$4=Options!$B$4, 'Stroke Risk Calculator'!$B$5="Female"),INDEX('Model Params - HRs'!DO49:IU54,MATCH('Stroke Risk Calculator'!$B$6,'Model Params - HRs'!$A$49:$A$54,0),),0))))))</f>
        <v>0</v>
      </c>
      <c r="DR4" s="26">
        <f>IF(AND('Stroke Risk Calculator'!$B$4=Options!$B$2, 'Stroke Risk Calculator'!$B$5="Male"),INDEX('Model Params - HRs'!DP5:IV10,MATCH('Stroke Risk Calculator'!$B$6,'Model Params - HRs'!$A$5:$A$10,0),),IF(AND('Stroke Risk Calculator'!$B$4=Options!$B$2, 'Stroke Risk Calculator'!$B$5="Female"),INDEX('Model Params - HRs'!DP13:IV18,MATCH('Stroke Risk Calculator'!$B$6,'Model Params - HRs'!$A$13:$A$18,0),),IF(AND('Stroke Risk Calculator'!$B$4=Options!$B$3, 'Stroke Risk Calculator'!$B$5="Male"),INDEX('Model Params - HRs'!DP23:IV28,MATCH('Stroke Risk Calculator'!$B$6,'Model Params - HRs'!$A$23:$A$28,0),),IF(AND('Stroke Risk Calculator'!$B$4=Options!$B$3, 'Stroke Risk Calculator'!$B$5="Female"),INDEX('Model Params - HRs'!DP31:IV36,MATCH('Stroke Risk Calculator'!$B$6,'Model Params - HRs'!$A$31:$A$36,0),),IF(AND('Stroke Risk Calculator'!$B$4=Options!$B$4, 'Stroke Risk Calculator'!$B$5="Male"),INDEX('Model Params - HRs'!DP41:IV46,MATCH('Stroke Risk Calculator'!$B$6,'Model Params - HRs'!$A$41:$A$46,0),),IF(AND('Stroke Risk Calculator'!$B$4=Options!$B$4, 'Stroke Risk Calculator'!$B$5="Female"),INDEX('Model Params - HRs'!DP49:IV54,MATCH('Stroke Risk Calculator'!$B$6,'Model Params - HRs'!$A$49:$A$54,0),),0))))))</f>
        <v>0</v>
      </c>
      <c r="DS4" s="26">
        <f>IF(AND('Stroke Risk Calculator'!$B$4=Options!$B$2, 'Stroke Risk Calculator'!$B$5="Male"),INDEX('Model Params - HRs'!DQ5:IW10,MATCH('Stroke Risk Calculator'!$B$6,'Model Params - HRs'!$A$5:$A$10,0),),IF(AND('Stroke Risk Calculator'!$B$4=Options!$B$2, 'Stroke Risk Calculator'!$B$5="Female"),INDEX('Model Params - HRs'!DQ13:IW18,MATCH('Stroke Risk Calculator'!$B$6,'Model Params - HRs'!$A$13:$A$18,0),),IF(AND('Stroke Risk Calculator'!$B$4=Options!$B$3, 'Stroke Risk Calculator'!$B$5="Male"),INDEX('Model Params - HRs'!DQ23:IW28,MATCH('Stroke Risk Calculator'!$B$6,'Model Params - HRs'!$A$23:$A$28,0),),IF(AND('Stroke Risk Calculator'!$B$4=Options!$B$3, 'Stroke Risk Calculator'!$B$5="Female"),INDEX('Model Params - HRs'!DQ31:IW36,MATCH('Stroke Risk Calculator'!$B$6,'Model Params - HRs'!$A$31:$A$36,0),),IF(AND('Stroke Risk Calculator'!$B$4=Options!$B$4, 'Stroke Risk Calculator'!$B$5="Male"),INDEX('Model Params - HRs'!DQ41:IW46,MATCH('Stroke Risk Calculator'!$B$6,'Model Params - HRs'!$A$41:$A$46,0),),IF(AND('Stroke Risk Calculator'!$B$4=Options!$B$4, 'Stroke Risk Calculator'!$B$5="Female"),INDEX('Model Params - HRs'!DQ49:IW54,MATCH('Stroke Risk Calculator'!$B$6,'Model Params - HRs'!$A$49:$A$54,0),),0))))))</f>
        <v>0</v>
      </c>
      <c r="DT4" s="26">
        <f>IF(AND('Stroke Risk Calculator'!$B$4=Options!$B$2, 'Stroke Risk Calculator'!$B$5="Male"),INDEX('Model Params - HRs'!DR5:IX10,MATCH('Stroke Risk Calculator'!$B$6,'Model Params - HRs'!$A$5:$A$10,0),),IF(AND('Stroke Risk Calculator'!$B$4=Options!$B$2, 'Stroke Risk Calculator'!$B$5="Female"),INDEX('Model Params - HRs'!DR13:IX18,MATCH('Stroke Risk Calculator'!$B$6,'Model Params - HRs'!$A$13:$A$18,0),),IF(AND('Stroke Risk Calculator'!$B$4=Options!$B$3, 'Stroke Risk Calculator'!$B$5="Male"),INDEX('Model Params - HRs'!DR23:IX28,MATCH('Stroke Risk Calculator'!$B$6,'Model Params - HRs'!$A$23:$A$28,0),),IF(AND('Stroke Risk Calculator'!$B$4=Options!$B$3, 'Stroke Risk Calculator'!$B$5="Female"),INDEX('Model Params - HRs'!DR31:IX36,MATCH('Stroke Risk Calculator'!$B$6,'Model Params - HRs'!$A$31:$A$36,0),),IF(AND('Stroke Risk Calculator'!$B$4=Options!$B$4, 'Stroke Risk Calculator'!$B$5="Male"),INDEX('Model Params - HRs'!DR41:IX46,MATCH('Stroke Risk Calculator'!$B$6,'Model Params - HRs'!$A$41:$A$46,0),),IF(AND('Stroke Risk Calculator'!$B$4=Options!$B$4, 'Stroke Risk Calculator'!$B$5="Female"),INDEX('Model Params - HRs'!DR49:IX54,MATCH('Stroke Risk Calculator'!$B$6,'Model Params - HRs'!$A$49:$A$54,0),),0))))))</f>
        <v>0</v>
      </c>
      <c r="DU4" s="26">
        <f>IF(AND('Stroke Risk Calculator'!$B$4=Options!$B$2, 'Stroke Risk Calculator'!$B$5="Male"),INDEX('Model Params - HRs'!DS5:IY10,MATCH('Stroke Risk Calculator'!$B$6,'Model Params - HRs'!$A$5:$A$10,0),),IF(AND('Stroke Risk Calculator'!$B$4=Options!$B$2, 'Stroke Risk Calculator'!$B$5="Female"),INDEX('Model Params - HRs'!DS13:IY18,MATCH('Stroke Risk Calculator'!$B$6,'Model Params - HRs'!$A$13:$A$18,0),),IF(AND('Stroke Risk Calculator'!$B$4=Options!$B$3, 'Stroke Risk Calculator'!$B$5="Male"),INDEX('Model Params - HRs'!DS23:IY28,MATCH('Stroke Risk Calculator'!$B$6,'Model Params - HRs'!$A$23:$A$28,0),),IF(AND('Stroke Risk Calculator'!$B$4=Options!$B$3, 'Stroke Risk Calculator'!$B$5="Female"),INDEX('Model Params - HRs'!DS31:IY36,MATCH('Stroke Risk Calculator'!$B$6,'Model Params - HRs'!$A$31:$A$36,0),),IF(AND('Stroke Risk Calculator'!$B$4=Options!$B$4, 'Stroke Risk Calculator'!$B$5="Male"),INDEX('Model Params - HRs'!DS41:IY46,MATCH('Stroke Risk Calculator'!$B$6,'Model Params - HRs'!$A$41:$A$46,0),),IF(AND('Stroke Risk Calculator'!$B$4=Options!$B$4, 'Stroke Risk Calculator'!$B$5="Female"),INDEX('Model Params - HRs'!DS49:IY54,MATCH('Stroke Risk Calculator'!$B$6,'Model Params - HRs'!$A$49:$A$54,0),),0))))))</f>
        <v>0</v>
      </c>
      <c r="DV4" s="26">
        <f>IF(AND('Stroke Risk Calculator'!$B$4=Options!$B$2, 'Stroke Risk Calculator'!$B$5="Male"),INDEX('Model Params - HRs'!DT5:IZ10,MATCH('Stroke Risk Calculator'!$B$6,'Model Params - HRs'!$A$5:$A$10,0),),IF(AND('Stroke Risk Calculator'!$B$4=Options!$B$2, 'Stroke Risk Calculator'!$B$5="Female"),INDEX('Model Params - HRs'!DT13:IZ18,MATCH('Stroke Risk Calculator'!$B$6,'Model Params - HRs'!$A$13:$A$18,0),),IF(AND('Stroke Risk Calculator'!$B$4=Options!$B$3, 'Stroke Risk Calculator'!$B$5="Male"),INDEX('Model Params - HRs'!DT23:IZ28,MATCH('Stroke Risk Calculator'!$B$6,'Model Params - HRs'!$A$23:$A$28,0),),IF(AND('Stroke Risk Calculator'!$B$4=Options!$B$3, 'Stroke Risk Calculator'!$B$5="Female"),INDEX('Model Params - HRs'!DT31:IZ36,MATCH('Stroke Risk Calculator'!$B$6,'Model Params - HRs'!$A$31:$A$36,0),),IF(AND('Stroke Risk Calculator'!$B$4=Options!$B$4, 'Stroke Risk Calculator'!$B$5="Male"),INDEX('Model Params - HRs'!DT41:IZ46,MATCH('Stroke Risk Calculator'!$B$6,'Model Params - HRs'!$A$41:$A$46,0),),IF(AND('Stroke Risk Calculator'!$B$4=Options!$B$4, 'Stroke Risk Calculator'!$B$5="Female"),INDEX('Model Params - HRs'!DT49:IZ54,MATCH('Stroke Risk Calculator'!$B$6,'Model Params - HRs'!$A$49:$A$54,0),),0))))))</f>
        <v>0</v>
      </c>
      <c r="DW4" s="26">
        <f>IF(AND('Stroke Risk Calculator'!$B$4=Options!$B$2, 'Stroke Risk Calculator'!$B$5="Male"),INDEX('Model Params - HRs'!DU5:JA10,MATCH('Stroke Risk Calculator'!$B$6,'Model Params - HRs'!$A$5:$A$10,0),),IF(AND('Stroke Risk Calculator'!$B$4=Options!$B$2, 'Stroke Risk Calculator'!$B$5="Female"),INDEX('Model Params - HRs'!DU13:JA18,MATCH('Stroke Risk Calculator'!$B$6,'Model Params - HRs'!$A$13:$A$18,0),),IF(AND('Stroke Risk Calculator'!$B$4=Options!$B$3, 'Stroke Risk Calculator'!$B$5="Male"),INDEX('Model Params - HRs'!DU23:JA28,MATCH('Stroke Risk Calculator'!$B$6,'Model Params - HRs'!$A$23:$A$28,0),),IF(AND('Stroke Risk Calculator'!$B$4=Options!$B$3, 'Stroke Risk Calculator'!$B$5="Female"),INDEX('Model Params - HRs'!DU31:JA36,MATCH('Stroke Risk Calculator'!$B$6,'Model Params - HRs'!$A$31:$A$36,0),),IF(AND('Stroke Risk Calculator'!$B$4=Options!$B$4, 'Stroke Risk Calculator'!$B$5="Male"),INDEX('Model Params - HRs'!DU41:JA46,MATCH('Stroke Risk Calculator'!$B$6,'Model Params - HRs'!$A$41:$A$46,0),),IF(AND('Stroke Risk Calculator'!$B$4=Options!$B$4, 'Stroke Risk Calculator'!$B$5="Female"),INDEX('Model Params - HRs'!DU49:JA54,MATCH('Stroke Risk Calculator'!$B$6,'Model Params - HRs'!$A$49:$A$54,0),),0))))))</f>
        <v>0</v>
      </c>
      <c r="DX4" s="26">
        <f>IF(AND('Stroke Risk Calculator'!$B$4=Options!$B$2, 'Stroke Risk Calculator'!$B$5="Male"),INDEX('Model Params - HRs'!DV5:JB10,MATCH('Stroke Risk Calculator'!$B$6,'Model Params - HRs'!$A$5:$A$10,0),),IF(AND('Stroke Risk Calculator'!$B$4=Options!$B$2, 'Stroke Risk Calculator'!$B$5="Female"),INDEX('Model Params - HRs'!DV13:JB18,MATCH('Stroke Risk Calculator'!$B$6,'Model Params - HRs'!$A$13:$A$18,0),),IF(AND('Stroke Risk Calculator'!$B$4=Options!$B$3, 'Stroke Risk Calculator'!$B$5="Male"),INDEX('Model Params - HRs'!DV23:JB28,MATCH('Stroke Risk Calculator'!$B$6,'Model Params - HRs'!$A$23:$A$28,0),),IF(AND('Stroke Risk Calculator'!$B$4=Options!$B$3, 'Stroke Risk Calculator'!$B$5="Female"),INDEX('Model Params - HRs'!DV31:JB36,MATCH('Stroke Risk Calculator'!$B$6,'Model Params - HRs'!$A$31:$A$36,0),),IF(AND('Stroke Risk Calculator'!$B$4=Options!$B$4, 'Stroke Risk Calculator'!$B$5="Male"),INDEX('Model Params - HRs'!DV41:JB46,MATCH('Stroke Risk Calculator'!$B$6,'Model Params - HRs'!$A$41:$A$46,0),),IF(AND('Stroke Risk Calculator'!$B$4=Options!$B$4, 'Stroke Risk Calculator'!$B$5="Female"),INDEX('Model Params - HRs'!DV49:JB54,MATCH('Stroke Risk Calculator'!$B$6,'Model Params - HRs'!$A$49:$A$54,0),),0))))))</f>
        <v>0</v>
      </c>
      <c r="DY4" s="26">
        <f>IF(AND('Stroke Risk Calculator'!$B$4=Options!$B$2, 'Stroke Risk Calculator'!$B$5="Male"),INDEX('Model Params - HRs'!DW5:JC10,MATCH('Stroke Risk Calculator'!$B$6,'Model Params - HRs'!$A$5:$A$10,0),),IF(AND('Stroke Risk Calculator'!$B$4=Options!$B$2, 'Stroke Risk Calculator'!$B$5="Female"),INDEX('Model Params - HRs'!DW13:JC18,MATCH('Stroke Risk Calculator'!$B$6,'Model Params - HRs'!$A$13:$A$18,0),),IF(AND('Stroke Risk Calculator'!$B$4=Options!$B$3, 'Stroke Risk Calculator'!$B$5="Male"),INDEX('Model Params - HRs'!DW23:JC28,MATCH('Stroke Risk Calculator'!$B$6,'Model Params - HRs'!$A$23:$A$28,0),),IF(AND('Stroke Risk Calculator'!$B$4=Options!$B$3, 'Stroke Risk Calculator'!$B$5="Female"),INDEX('Model Params - HRs'!DW31:JC36,MATCH('Stroke Risk Calculator'!$B$6,'Model Params - HRs'!$A$31:$A$36,0),),IF(AND('Stroke Risk Calculator'!$B$4=Options!$B$4, 'Stroke Risk Calculator'!$B$5="Male"),INDEX('Model Params - HRs'!DW41:JC46,MATCH('Stroke Risk Calculator'!$B$6,'Model Params - HRs'!$A$41:$A$46,0),),IF(AND('Stroke Risk Calculator'!$B$4=Options!$B$4, 'Stroke Risk Calculator'!$B$5="Female"),INDEX('Model Params - HRs'!DW49:JC54,MATCH('Stroke Risk Calculator'!$B$6,'Model Params - HRs'!$A$49:$A$54,0),),0))))))</f>
        <v>0</v>
      </c>
      <c r="DZ4" s="26">
        <f>IF(AND('Stroke Risk Calculator'!$B$4=Options!$B$2, 'Stroke Risk Calculator'!$B$5="Male"),INDEX('Model Params - HRs'!DX5:JD10,MATCH('Stroke Risk Calculator'!$B$6,'Model Params - HRs'!$A$5:$A$10,0),),IF(AND('Stroke Risk Calculator'!$B$4=Options!$B$2, 'Stroke Risk Calculator'!$B$5="Female"),INDEX('Model Params - HRs'!DX13:JD18,MATCH('Stroke Risk Calculator'!$B$6,'Model Params - HRs'!$A$13:$A$18,0),),IF(AND('Stroke Risk Calculator'!$B$4=Options!$B$3, 'Stroke Risk Calculator'!$B$5="Male"),INDEX('Model Params - HRs'!DX23:JD28,MATCH('Stroke Risk Calculator'!$B$6,'Model Params - HRs'!$A$23:$A$28,0),),IF(AND('Stroke Risk Calculator'!$B$4=Options!$B$3, 'Stroke Risk Calculator'!$B$5="Female"),INDEX('Model Params - HRs'!DX31:JD36,MATCH('Stroke Risk Calculator'!$B$6,'Model Params - HRs'!$A$31:$A$36,0),),IF(AND('Stroke Risk Calculator'!$B$4=Options!$B$4, 'Stroke Risk Calculator'!$B$5="Male"),INDEX('Model Params - HRs'!DX41:JD46,MATCH('Stroke Risk Calculator'!$B$6,'Model Params - HRs'!$A$41:$A$46,0),),IF(AND('Stroke Risk Calculator'!$B$4=Options!$B$4, 'Stroke Risk Calculator'!$B$5="Female"),INDEX('Model Params - HRs'!DX49:JD54,MATCH('Stroke Risk Calculator'!$B$6,'Model Params - HRs'!$A$49:$A$54,0),),0))))))</f>
        <v>0</v>
      </c>
      <c r="EA4" s="26">
        <f>IF(AND('Stroke Risk Calculator'!$B$4=Options!$B$2, 'Stroke Risk Calculator'!$B$5="Male"),INDEX('Model Params - HRs'!DY5:JE10,MATCH('Stroke Risk Calculator'!$B$6,'Model Params - HRs'!$A$5:$A$10,0),),IF(AND('Stroke Risk Calculator'!$B$4=Options!$B$2, 'Stroke Risk Calculator'!$B$5="Female"),INDEX('Model Params - HRs'!DY13:JE18,MATCH('Stroke Risk Calculator'!$B$6,'Model Params - HRs'!$A$13:$A$18,0),),IF(AND('Stroke Risk Calculator'!$B$4=Options!$B$3, 'Stroke Risk Calculator'!$B$5="Male"),INDEX('Model Params - HRs'!DY23:JE28,MATCH('Stroke Risk Calculator'!$B$6,'Model Params - HRs'!$A$23:$A$28,0),),IF(AND('Stroke Risk Calculator'!$B$4=Options!$B$3, 'Stroke Risk Calculator'!$B$5="Female"),INDEX('Model Params - HRs'!DY31:JE36,MATCH('Stroke Risk Calculator'!$B$6,'Model Params - HRs'!$A$31:$A$36,0),),IF(AND('Stroke Risk Calculator'!$B$4=Options!$B$4, 'Stroke Risk Calculator'!$B$5="Male"),INDEX('Model Params - HRs'!DY41:JE46,MATCH('Stroke Risk Calculator'!$B$6,'Model Params - HRs'!$A$41:$A$46,0),),IF(AND('Stroke Risk Calculator'!$B$4=Options!$B$4, 'Stroke Risk Calculator'!$B$5="Female"),INDEX('Model Params - HRs'!DY49:JE54,MATCH('Stroke Risk Calculator'!$B$6,'Model Params - HRs'!$A$49:$A$54,0),),0))))))</f>
        <v>0</v>
      </c>
      <c r="EB4" s="26">
        <f>IF(AND('Stroke Risk Calculator'!$B$4=Options!$B$2, 'Stroke Risk Calculator'!$B$5="Male"),INDEX('Model Params - HRs'!DZ5:JF10,MATCH('Stroke Risk Calculator'!$B$6,'Model Params - HRs'!$A$5:$A$10,0),),IF(AND('Stroke Risk Calculator'!$B$4=Options!$B$2, 'Stroke Risk Calculator'!$B$5="Female"),INDEX('Model Params - HRs'!DZ13:JF18,MATCH('Stroke Risk Calculator'!$B$6,'Model Params - HRs'!$A$13:$A$18,0),),IF(AND('Stroke Risk Calculator'!$B$4=Options!$B$3, 'Stroke Risk Calculator'!$B$5="Male"),INDEX('Model Params - HRs'!DZ23:JF28,MATCH('Stroke Risk Calculator'!$B$6,'Model Params - HRs'!$A$23:$A$28,0),),IF(AND('Stroke Risk Calculator'!$B$4=Options!$B$3, 'Stroke Risk Calculator'!$B$5="Female"),INDEX('Model Params - HRs'!DZ31:JF36,MATCH('Stroke Risk Calculator'!$B$6,'Model Params - HRs'!$A$31:$A$36,0),),IF(AND('Stroke Risk Calculator'!$B$4=Options!$B$4, 'Stroke Risk Calculator'!$B$5="Male"),INDEX('Model Params - HRs'!DZ41:JF46,MATCH('Stroke Risk Calculator'!$B$6,'Model Params - HRs'!$A$41:$A$46,0),),IF(AND('Stroke Risk Calculator'!$B$4=Options!$B$4, 'Stroke Risk Calculator'!$B$5="Female"),INDEX('Model Params - HRs'!DZ49:JF54,MATCH('Stroke Risk Calculator'!$B$6,'Model Params - HRs'!$A$49:$A$54,0),),0))))))</f>
        <v>0</v>
      </c>
      <c r="EC4" s="26">
        <f>IF(AND('Stroke Risk Calculator'!$B$4=Options!$B$2, 'Stroke Risk Calculator'!$B$5="Male"),INDEX('Model Params - HRs'!EA5:JG10,MATCH('Stroke Risk Calculator'!$B$6,'Model Params - HRs'!$A$5:$A$10,0),),IF(AND('Stroke Risk Calculator'!$B$4=Options!$B$2, 'Stroke Risk Calculator'!$B$5="Female"),INDEX('Model Params - HRs'!EA13:JG18,MATCH('Stroke Risk Calculator'!$B$6,'Model Params - HRs'!$A$13:$A$18,0),),IF(AND('Stroke Risk Calculator'!$B$4=Options!$B$3, 'Stroke Risk Calculator'!$B$5="Male"),INDEX('Model Params - HRs'!EA23:JG28,MATCH('Stroke Risk Calculator'!$B$6,'Model Params - HRs'!$A$23:$A$28,0),),IF(AND('Stroke Risk Calculator'!$B$4=Options!$B$3, 'Stroke Risk Calculator'!$B$5="Female"),INDEX('Model Params - HRs'!EA31:JG36,MATCH('Stroke Risk Calculator'!$B$6,'Model Params - HRs'!$A$31:$A$36,0),),IF(AND('Stroke Risk Calculator'!$B$4=Options!$B$4, 'Stroke Risk Calculator'!$B$5="Male"),INDEX('Model Params - HRs'!EA41:JG46,MATCH('Stroke Risk Calculator'!$B$6,'Model Params - HRs'!$A$41:$A$46,0),),IF(AND('Stroke Risk Calculator'!$B$4=Options!$B$4, 'Stroke Risk Calculator'!$B$5="Female"),INDEX('Model Params - HRs'!EA49:JG54,MATCH('Stroke Risk Calculator'!$B$6,'Model Params - HRs'!$A$49:$A$54,0),),0))))))</f>
        <v>0</v>
      </c>
      <c r="ED4" s="26">
        <f>IF(AND('Stroke Risk Calculator'!$B$4=Options!$B$2, 'Stroke Risk Calculator'!$B$5="Male"),INDEX('Model Params - HRs'!EB5:JH10,MATCH('Stroke Risk Calculator'!$B$6,'Model Params - HRs'!$A$5:$A$10,0),),IF(AND('Stroke Risk Calculator'!$B$4=Options!$B$2, 'Stroke Risk Calculator'!$B$5="Female"),INDEX('Model Params - HRs'!EB13:JH18,MATCH('Stroke Risk Calculator'!$B$6,'Model Params - HRs'!$A$13:$A$18,0),),IF(AND('Stroke Risk Calculator'!$B$4=Options!$B$3, 'Stroke Risk Calculator'!$B$5="Male"),INDEX('Model Params - HRs'!EB23:JH28,MATCH('Stroke Risk Calculator'!$B$6,'Model Params - HRs'!$A$23:$A$28,0),),IF(AND('Stroke Risk Calculator'!$B$4=Options!$B$3, 'Stroke Risk Calculator'!$B$5="Female"),INDEX('Model Params - HRs'!EB31:JH36,MATCH('Stroke Risk Calculator'!$B$6,'Model Params - HRs'!$A$31:$A$36,0),),IF(AND('Stroke Risk Calculator'!$B$4=Options!$B$4, 'Stroke Risk Calculator'!$B$5="Male"),INDEX('Model Params - HRs'!EB41:JH46,MATCH('Stroke Risk Calculator'!$B$6,'Model Params - HRs'!$A$41:$A$46,0),),IF(AND('Stroke Risk Calculator'!$B$4=Options!$B$4, 'Stroke Risk Calculator'!$B$5="Female"),INDEX('Model Params - HRs'!EB49:JH54,MATCH('Stroke Risk Calculator'!$B$6,'Model Params - HRs'!$A$49:$A$54,0),),0))))))</f>
        <v>0</v>
      </c>
      <c r="EE4" s="26"/>
      <c r="EF4" s="26"/>
      <c r="EG4" s="26"/>
    </row>
    <row r="5" spans="1:137" outlineLevel="1" x14ac:dyDescent="0.3">
      <c r="A5" s="30" t="s">
        <v>347</v>
      </c>
      <c r="B5" s="26">
        <f>IF(B$4=0,1,B$4)</f>
        <v>2</v>
      </c>
      <c r="C5" s="26">
        <f t="shared" ref="C5:BN5" si="0">IF(C$4=0,1,C$4)</f>
        <v>1.18</v>
      </c>
      <c r="D5" s="26">
        <f t="shared" si="0"/>
        <v>1.18</v>
      </c>
      <c r="E5" s="26">
        <f t="shared" si="0"/>
        <v>0.87</v>
      </c>
      <c r="F5" s="26">
        <f t="shared" si="0"/>
        <v>1.66</v>
      </c>
      <c r="G5" s="26">
        <f t="shared" si="0"/>
        <v>1.27</v>
      </c>
      <c r="H5" s="26">
        <f t="shared" si="0"/>
        <v>2.0099999999999998</v>
      </c>
      <c r="I5" s="26">
        <f t="shared" si="0"/>
        <v>1.21</v>
      </c>
      <c r="J5" s="26">
        <f t="shared" si="0"/>
        <v>1.0900000000000001</v>
      </c>
      <c r="K5" s="26">
        <f t="shared" si="0"/>
        <v>1</v>
      </c>
      <c r="L5" s="26">
        <f t="shared" si="0"/>
        <v>1</v>
      </c>
      <c r="M5" s="26">
        <f t="shared" si="0"/>
        <v>1</v>
      </c>
      <c r="N5" s="26">
        <f t="shared" si="0"/>
        <v>1</v>
      </c>
      <c r="O5" s="26">
        <f t="shared" si="0"/>
        <v>1</v>
      </c>
      <c r="P5" s="26">
        <f t="shared" si="0"/>
        <v>1</v>
      </c>
      <c r="Q5" s="26">
        <f t="shared" si="0"/>
        <v>1</v>
      </c>
      <c r="R5" s="26">
        <f t="shared" si="0"/>
        <v>1</v>
      </c>
      <c r="S5" s="26">
        <f t="shared" si="0"/>
        <v>1</v>
      </c>
      <c r="T5" s="26">
        <f t="shared" si="0"/>
        <v>1</v>
      </c>
      <c r="U5" s="26">
        <f t="shared" si="0"/>
        <v>1</v>
      </c>
      <c r="V5" s="26">
        <f t="shared" si="0"/>
        <v>1</v>
      </c>
      <c r="W5" s="26">
        <f t="shared" si="0"/>
        <v>1</v>
      </c>
      <c r="X5" s="26">
        <f t="shared" si="0"/>
        <v>1</v>
      </c>
      <c r="Y5" s="26">
        <f t="shared" si="0"/>
        <v>1</v>
      </c>
      <c r="Z5" s="26">
        <f t="shared" si="0"/>
        <v>1</v>
      </c>
      <c r="AA5" s="26">
        <f t="shared" si="0"/>
        <v>1</v>
      </c>
      <c r="AB5" s="26">
        <f t="shared" si="0"/>
        <v>1</v>
      </c>
      <c r="AC5" s="26">
        <f t="shared" si="0"/>
        <v>1</v>
      </c>
      <c r="AD5" s="26">
        <f t="shared" si="0"/>
        <v>1</v>
      </c>
      <c r="AE5" s="26">
        <f t="shared" si="0"/>
        <v>1</v>
      </c>
      <c r="AF5" s="26">
        <f t="shared" si="0"/>
        <v>1</v>
      </c>
      <c r="AG5" s="26">
        <f t="shared" si="0"/>
        <v>1</v>
      </c>
      <c r="AH5" s="26">
        <f t="shared" si="0"/>
        <v>1</v>
      </c>
      <c r="AI5" s="26">
        <f t="shared" si="0"/>
        <v>1</v>
      </c>
      <c r="AJ5" s="26">
        <f t="shared" si="0"/>
        <v>1</v>
      </c>
      <c r="AK5" s="26">
        <f t="shared" si="0"/>
        <v>1</v>
      </c>
      <c r="AL5" s="26">
        <f t="shared" si="0"/>
        <v>1</v>
      </c>
      <c r="AM5" s="26">
        <f t="shared" si="0"/>
        <v>1</v>
      </c>
      <c r="AN5" s="26">
        <f t="shared" si="0"/>
        <v>1</v>
      </c>
      <c r="AO5" s="26">
        <f t="shared" si="0"/>
        <v>1</v>
      </c>
      <c r="AP5" s="26">
        <f t="shared" si="0"/>
        <v>1</v>
      </c>
      <c r="AQ5" s="26">
        <f t="shared" si="0"/>
        <v>1</v>
      </c>
      <c r="AR5" s="26">
        <f t="shared" si="0"/>
        <v>1</v>
      </c>
      <c r="AS5" s="26">
        <f t="shared" si="0"/>
        <v>1</v>
      </c>
      <c r="AT5" s="26">
        <f t="shared" si="0"/>
        <v>1</v>
      </c>
      <c r="AU5" s="26">
        <f t="shared" si="0"/>
        <v>1</v>
      </c>
      <c r="AV5" s="26">
        <f t="shared" si="0"/>
        <v>1</v>
      </c>
      <c r="AW5" s="26">
        <f t="shared" si="0"/>
        <v>1</v>
      </c>
      <c r="AX5" s="26">
        <f t="shared" si="0"/>
        <v>1</v>
      </c>
      <c r="AY5" s="26">
        <f t="shared" si="0"/>
        <v>1</v>
      </c>
      <c r="AZ5" s="26">
        <f t="shared" si="0"/>
        <v>1</v>
      </c>
      <c r="BA5" s="26">
        <f t="shared" si="0"/>
        <v>1</v>
      </c>
      <c r="BB5" s="26">
        <f t="shared" si="0"/>
        <v>1</v>
      </c>
      <c r="BC5" s="26">
        <f t="shared" si="0"/>
        <v>1</v>
      </c>
      <c r="BD5" s="26">
        <f t="shared" si="0"/>
        <v>1</v>
      </c>
      <c r="BE5" s="26">
        <f t="shared" si="0"/>
        <v>1</v>
      </c>
      <c r="BF5" s="26">
        <f t="shared" si="0"/>
        <v>1</v>
      </c>
      <c r="BG5" s="26">
        <f t="shared" si="0"/>
        <v>1</v>
      </c>
      <c r="BH5" s="26">
        <f t="shared" si="0"/>
        <v>1</v>
      </c>
      <c r="BI5" s="26">
        <f t="shared" si="0"/>
        <v>1</v>
      </c>
      <c r="BJ5" s="26">
        <f t="shared" si="0"/>
        <v>1</v>
      </c>
      <c r="BK5" s="26">
        <f t="shared" si="0"/>
        <v>1</v>
      </c>
      <c r="BL5" s="26">
        <f t="shared" si="0"/>
        <v>1</v>
      </c>
      <c r="BM5" s="26">
        <f t="shared" si="0"/>
        <v>1</v>
      </c>
      <c r="BN5" s="26">
        <f t="shared" si="0"/>
        <v>1</v>
      </c>
      <c r="BO5" s="26">
        <f t="shared" ref="BO5:DZ5" si="1">IF(BO$4=0,1,BO$4)</f>
        <v>1</v>
      </c>
      <c r="BP5" s="26">
        <f t="shared" si="1"/>
        <v>1</v>
      </c>
      <c r="BQ5" s="26">
        <f t="shared" si="1"/>
        <v>1</v>
      </c>
      <c r="BR5" s="26">
        <f t="shared" si="1"/>
        <v>1</v>
      </c>
      <c r="BS5" s="26">
        <f t="shared" si="1"/>
        <v>1</v>
      </c>
      <c r="BT5" s="26">
        <f t="shared" si="1"/>
        <v>1</v>
      </c>
      <c r="BU5" s="26">
        <f t="shared" si="1"/>
        <v>1</v>
      </c>
      <c r="BV5" s="26">
        <f t="shared" si="1"/>
        <v>1</v>
      </c>
      <c r="BW5" s="26">
        <f t="shared" si="1"/>
        <v>1</v>
      </c>
      <c r="BX5" s="26">
        <f t="shared" si="1"/>
        <v>1</v>
      </c>
      <c r="BY5" s="26">
        <f t="shared" si="1"/>
        <v>1</v>
      </c>
      <c r="BZ5" s="26">
        <f t="shared" si="1"/>
        <v>1</v>
      </c>
      <c r="CA5" s="26">
        <f t="shared" si="1"/>
        <v>1</v>
      </c>
      <c r="CB5" s="26">
        <f t="shared" si="1"/>
        <v>1</v>
      </c>
      <c r="CC5" s="26">
        <f t="shared" si="1"/>
        <v>1</v>
      </c>
      <c r="CD5" s="26">
        <f t="shared" si="1"/>
        <v>1</v>
      </c>
      <c r="CE5" s="26">
        <f t="shared" si="1"/>
        <v>1</v>
      </c>
      <c r="CF5" s="26">
        <f t="shared" si="1"/>
        <v>1</v>
      </c>
      <c r="CG5" s="26">
        <f t="shared" si="1"/>
        <v>1</v>
      </c>
      <c r="CH5" s="26">
        <f t="shared" si="1"/>
        <v>1</v>
      </c>
      <c r="CI5" s="26">
        <f t="shared" si="1"/>
        <v>1</v>
      </c>
      <c r="CJ5" s="26">
        <f t="shared" si="1"/>
        <v>1</v>
      </c>
      <c r="CK5" s="26">
        <f t="shared" si="1"/>
        <v>1</v>
      </c>
      <c r="CL5" s="26">
        <f t="shared" si="1"/>
        <v>1</v>
      </c>
      <c r="CM5" s="26">
        <f t="shared" si="1"/>
        <v>1</v>
      </c>
      <c r="CN5" s="26">
        <f t="shared" si="1"/>
        <v>1</v>
      </c>
      <c r="CO5" s="26">
        <f t="shared" si="1"/>
        <v>1</v>
      </c>
      <c r="CP5" s="26">
        <f t="shared" si="1"/>
        <v>1</v>
      </c>
      <c r="CQ5" s="26">
        <f t="shared" si="1"/>
        <v>1</v>
      </c>
      <c r="CR5" s="26">
        <f t="shared" si="1"/>
        <v>1</v>
      </c>
      <c r="CS5" s="26">
        <f t="shared" si="1"/>
        <v>1</v>
      </c>
      <c r="CT5" s="26">
        <f t="shared" si="1"/>
        <v>1</v>
      </c>
      <c r="CU5" s="26">
        <f t="shared" si="1"/>
        <v>1</v>
      </c>
      <c r="CV5" s="26">
        <f t="shared" si="1"/>
        <v>1</v>
      </c>
      <c r="CW5" s="26">
        <f t="shared" si="1"/>
        <v>1</v>
      </c>
      <c r="CX5" s="26">
        <f t="shared" si="1"/>
        <v>1</v>
      </c>
      <c r="CY5" s="26">
        <f t="shared" si="1"/>
        <v>1</v>
      </c>
      <c r="CZ5" s="26">
        <f t="shared" si="1"/>
        <v>1</v>
      </c>
      <c r="DA5" s="26">
        <f t="shared" si="1"/>
        <v>1</v>
      </c>
      <c r="DB5" s="26">
        <f t="shared" si="1"/>
        <v>1</v>
      </c>
      <c r="DC5" s="26">
        <f t="shared" si="1"/>
        <v>1</v>
      </c>
      <c r="DD5" s="26">
        <f t="shared" si="1"/>
        <v>1</v>
      </c>
      <c r="DE5" s="26">
        <f t="shared" si="1"/>
        <v>1</v>
      </c>
      <c r="DF5" s="26">
        <f t="shared" si="1"/>
        <v>1</v>
      </c>
      <c r="DG5" s="26">
        <f t="shared" si="1"/>
        <v>1</v>
      </c>
      <c r="DH5" s="26">
        <f t="shared" si="1"/>
        <v>1</v>
      </c>
      <c r="DI5" s="26">
        <f t="shared" si="1"/>
        <v>1</v>
      </c>
      <c r="DJ5" s="26">
        <f t="shared" si="1"/>
        <v>1</v>
      </c>
      <c r="DK5" s="26">
        <f t="shared" si="1"/>
        <v>1</v>
      </c>
      <c r="DL5" s="26">
        <f t="shared" si="1"/>
        <v>1</v>
      </c>
      <c r="DM5" s="26">
        <f t="shared" si="1"/>
        <v>1</v>
      </c>
      <c r="DN5" s="26">
        <f t="shared" si="1"/>
        <v>1</v>
      </c>
      <c r="DO5" s="26">
        <f t="shared" si="1"/>
        <v>1</v>
      </c>
      <c r="DP5" s="26">
        <f t="shared" si="1"/>
        <v>1</v>
      </c>
      <c r="DQ5" s="26">
        <f t="shared" si="1"/>
        <v>1</v>
      </c>
      <c r="DR5" s="26">
        <f t="shared" si="1"/>
        <v>1</v>
      </c>
      <c r="DS5" s="26">
        <f t="shared" si="1"/>
        <v>1</v>
      </c>
      <c r="DT5" s="26">
        <f t="shared" si="1"/>
        <v>1</v>
      </c>
      <c r="DU5" s="26">
        <f t="shared" si="1"/>
        <v>1</v>
      </c>
      <c r="DV5" s="26">
        <f t="shared" si="1"/>
        <v>1</v>
      </c>
      <c r="DW5" s="26">
        <f t="shared" si="1"/>
        <v>1</v>
      </c>
      <c r="DX5" s="26">
        <f t="shared" si="1"/>
        <v>1</v>
      </c>
      <c r="DY5" s="26">
        <f t="shared" si="1"/>
        <v>1</v>
      </c>
      <c r="DZ5" s="26">
        <f t="shared" si="1"/>
        <v>1</v>
      </c>
      <c r="EA5" s="26">
        <f t="shared" ref="EA5:ED5" si="2">IF(EA$4=0,1,EA$4)</f>
        <v>1</v>
      </c>
      <c r="EB5" s="26">
        <f t="shared" si="2"/>
        <v>1</v>
      </c>
      <c r="EC5" s="26">
        <f t="shared" si="2"/>
        <v>1</v>
      </c>
      <c r="ED5" s="26">
        <f t="shared" si="2"/>
        <v>1</v>
      </c>
      <c r="EE5" s="26"/>
      <c r="EF5" s="26"/>
      <c r="EG5" s="26"/>
    </row>
    <row r="6" spans="1:137" x14ac:dyDescent="0.3">
      <c r="A6" s="24" t="s">
        <v>173</v>
      </c>
      <c r="B6" s="31">
        <f>LN(B$5)</f>
        <v>0.69314718055994529</v>
      </c>
      <c r="C6" s="31">
        <f t="shared" ref="C6:BN6" si="3">LN(C$5)</f>
        <v>0.16551443847757333</v>
      </c>
      <c r="D6" s="31">
        <f t="shared" si="3"/>
        <v>0.16551443847757333</v>
      </c>
      <c r="E6" s="31">
        <f t="shared" si="3"/>
        <v>-0.13926206733350766</v>
      </c>
      <c r="F6" s="31">
        <f t="shared" si="3"/>
        <v>0.50681760236845186</v>
      </c>
      <c r="G6" s="31">
        <f t="shared" si="3"/>
        <v>0.23901690047049992</v>
      </c>
      <c r="H6" s="31">
        <f t="shared" si="3"/>
        <v>0.69813472207098426</v>
      </c>
      <c r="I6" s="31">
        <f t="shared" si="3"/>
        <v>0.1906203596086497</v>
      </c>
      <c r="J6" s="31">
        <f t="shared" si="3"/>
        <v>8.6177696241052412E-2</v>
      </c>
      <c r="K6" s="31">
        <f t="shared" si="3"/>
        <v>0</v>
      </c>
      <c r="L6" s="31">
        <f t="shared" si="3"/>
        <v>0</v>
      </c>
      <c r="M6" s="31">
        <f t="shared" si="3"/>
        <v>0</v>
      </c>
      <c r="N6" s="31">
        <f t="shared" si="3"/>
        <v>0</v>
      </c>
      <c r="O6" s="31">
        <f t="shared" si="3"/>
        <v>0</v>
      </c>
      <c r="P6" s="31">
        <f t="shared" si="3"/>
        <v>0</v>
      </c>
      <c r="Q6" s="31">
        <f t="shared" si="3"/>
        <v>0</v>
      </c>
      <c r="R6" s="31">
        <f t="shared" si="3"/>
        <v>0</v>
      </c>
      <c r="S6" s="31">
        <f t="shared" si="3"/>
        <v>0</v>
      </c>
      <c r="T6" s="31">
        <f t="shared" si="3"/>
        <v>0</v>
      </c>
      <c r="U6" s="31">
        <f t="shared" si="3"/>
        <v>0</v>
      </c>
      <c r="V6" s="31">
        <f t="shared" si="3"/>
        <v>0</v>
      </c>
      <c r="W6" s="31">
        <f t="shared" si="3"/>
        <v>0</v>
      </c>
      <c r="X6" s="31">
        <f t="shared" si="3"/>
        <v>0</v>
      </c>
      <c r="Y6" s="31">
        <f t="shared" si="3"/>
        <v>0</v>
      </c>
      <c r="Z6" s="31">
        <f t="shared" si="3"/>
        <v>0</v>
      </c>
      <c r="AA6" s="31">
        <f t="shared" si="3"/>
        <v>0</v>
      </c>
      <c r="AB6" s="31">
        <f t="shared" si="3"/>
        <v>0</v>
      </c>
      <c r="AC6" s="31">
        <f t="shared" si="3"/>
        <v>0</v>
      </c>
      <c r="AD6" s="31">
        <f t="shared" si="3"/>
        <v>0</v>
      </c>
      <c r="AE6" s="31">
        <f t="shared" si="3"/>
        <v>0</v>
      </c>
      <c r="AF6" s="31">
        <f t="shared" si="3"/>
        <v>0</v>
      </c>
      <c r="AG6" s="31">
        <f t="shared" si="3"/>
        <v>0</v>
      </c>
      <c r="AH6" s="31">
        <f t="shared" si="3"/>
        <v>0</v>
      </c>
      <c r="AI6" s="31">
        <f t="shared" si="3"/>
        <v>0</v>
      </c>
      <c r="AJ6" s="31">
        <f t="shared" si="3"/>
        <v>0</v>
      </c>
      <c r="AK6" s="31">
        <f t="shared" si="3"/>
        <v>0</v>
      </c>
      <c r="AL6" s="31">
        <f t="shared" si="3"/>
        <v>0</v>
      </c>
      <c r="AM6" s="31">
        <f t="shared" si="3"/>
        <v>0</v>
      </c>
      <c r="AN6" s="31">
        <f t="shared" si="3"/>
        <v>0</v>
      </c>
      <c r="AO6" s="31">
        <f t="shared" si="3"/>
        <v>0</v>
      </c>
      <c r="AP6" s="31">
        <f t="shared" si="3"/>
        <v>0</v>
      </c>
      <c r="AQ6" s="31">
        <f t="shared" si="3"/>
        <v>0</v>
      </c>
      <c r="AR6" s="31">
        <f t="shared" si="3"/>
        <v>0</v>
      </c>
      <c r="AS6" s="31">
        <f t="shared" si="3"/>
        <v>0</v>
      </c>
      <c r="AT6" s="31">
        <f t="shared" si="3"/>
        <v>0</v>
      </c>
      <c r="AU6" s="31">
        <f t="shared" si="3"/>
        <v>0</v>
      </c>
      <c r="AV6" s="31">
        <f t="shared" si="3"/>
        <v>0</v>
      </c>
      <c r="AW6" s="31">
        <f t="shared" si="3"/>
        <v>0</v>
      </c>
      <c r="AX6" s="31">
        <f t="shared" si="3"/>
        <v>0</v>
      </c>
      <c r="AY6" s="31">
        <f t="shared" si="3"/>
        <v>0</v>
      </c>
      <c r="AZ6" s="31">
        <f t="shared" si="3"/>
        <v>0</v>
      </c>
      <c r="BA6" s="31">
        <f t="shared" si="3"/>
        <v>0</v>
      </c>
      <c r="BB6" s="31">
        <f t="shared" si="3"/>
        <v>0</v>
      </c>
      <c r="BC6" s="31">
        <f t="shared" si="3"/>
        <v>0</v>
      </c>
      <c r="BD6" s="31">
        <f t="shared" si="3"/>
        <v>0</v>
      </c>
      <c r="BE6" s="31">
        <f t="shared" si="3"/>
        <v>0</v>
      </c>
      <c r="BF6" s="31">
        <f t="shared" si="3"/>
        <v>0</v>
      </c>
      <c r="BG6" s="31">
        <f t="shared" si="3"/>
        <v>0</v>
      </c>
      <c r="BH6" s="31">
        <f t="shared" si="3"/>
        <v>0</v>
      </c>
      <c r="BI6" s="31">
        <f t="shared" si="3"/>
        <v>0</v>
      </c>
      <c r="BJ6" s="31">
        <f t="shared" si="3"/>
        <v>0</v>
      </c>
      <c r="BK6" s="31">
        <f t="shared" si="3"/>
        <v>0</v>
      </c>
      <c r="BL6" s="31">
        <f t="shared" si="3"/>
        <v>0</v>
      </c>
      <c r="BM6" s="31">
        <f t="shared" si="3"/>
        <v>0</v>
      </c>
      <c r="BN6" s="31">
        <f t="shared" si="3"/>
        <v>0</v>
      </c>
      <c r="BO6" s="31">
        <f t="shared" ref="BO6:DZ6" si="4">LN(BO$5)</f>
        <v>0</v>
      </c>
      <c r="BP6" s="31">
        <f t="shared" si="4"/>
        <v>0</v>
      </c>
      <c r="BQ6" s="31">
        <f t="shared" si="4"/>
        <v>0</v>
      </c>
      <c r="BR6" s="31">
        <f t="shared" si="4"/>
        <v>0</v>
      </c>
      <c r="BS6" s="31">
        <f t="shared" si="4"/>
        <v>0</v>
      </c>
      <c r="BT6" s="31">
        <f t="shared" si="4"/>
        <v>0</v>
      </c>
      <c r="BU6" s="31">
        <f t="shared" si="4"/>
        <v>0</v>
      </c>
      <c r="BV6" s="31">
        <f t="shared" si="4"/>
        <v>0</v>
      </c>
      <c r="BW6" s="31">
        <f t="shared" si="4"/>
        <v>0</v>
      </c>
      <c r="BX6" s="31">
        <f t="shared" si="4"/>
        <v>0</v>
      </c>
      <c r="BY6" s="31">
        <f t="shared" si="4"/>
        <v>0</v>
      </c>
      <c r="BZ6" s="31">
        <f t="shared" si="4"/>
        <v>0</v>
      </c>
      <c r="CA6" s="31">
        <f t="shared" si="4"/>
        <v>0</v>
      </c>
      <c r="CB6" s="31">
        <f t="shared" si="4"/>
        <v>0</v>
      </c>
      <c r="CC6" s="31">
        <f t="shared" si="4"/>
        <v>0</v>
      </c>
      <c r="CD6" s="31">
        <f t="shared" si="4"/>
        <v>0</v>
      </c>
      <c r="CE6" s="31">
        <f t="shared" si="4"/>
        <v>0</v>
      </c>
      <c r="CF6" s="31">
        <f t="shared" si="4"/>
        <v>0</v>
      </c>
      <c r="CG6" s="31">
        <f t="shared" si="4"/>
        <v>0</v>
      </c>
      <c r="CH6" s="31">
        <f t="shared" si="4"/>
        <v>0</v>
      </c>
      <c r="CI6" s="31">
        <f t="shared" si="4"/>
        <v>0</v>
      </c>
      <c r="CJ6" s="31">
        <f t="shared" si="4"/>
        <v>0</v>
      </c>
      <c r="CK6" s="31">
        <f t="shared" si="4"/>
        <v>0</v>
      </c>
      <c r="CL6" s="31">
        <f t="shared" si="4"/>
        <v>0</v>
      </c>
      <c r="CM6" s="31">
        <f t="shared" si="4"/>
        <v>0</v>
      </c>
      <c r="CN6" s="31">
        <f t="shared" si="4"/>
        <v>0</v>
      </c>
      <c r="CO6" s="31">
        <f t="shared" si="4"/>
        <v>0</v>
      </c>
      <c r="CP6" s="31">
        <f t="shared" si="4"/>
        <v>0</v>
      </c>
      <c r="CQ6" s="31">
        <f t="shared" si="4"/>
        <v>0</v>
      </c>
      <c r="CR6" s="31">
        <f t="shared" si="4"/>
        <v>0</v>
      </c>
      <c r="CS6" s="31">
        <f t="shared" si="4"/>
        <v>0</v>
      </c>
      <c r="CT6" s="31">
        <f t="shared" si="4"/>
        <v>0</v>
      </c>
      <c r="CU6" s="31">
        <f t="shared" si="4"/>
        <v>0</v>
      </c>
      <c r="CV6" s="31">
        <f t="shared" si="4"/>
        <v>0</v>
      </c>
      <c r="CW6" s="31">
        <f t="shared" si="4"/>
        <v>0</v>
      </c>
      <c r="CX6" s="31">
        <f t="shared" si="4"/>
        <v>0</v>
      </c>
      <c r="CY6" s="31">
        <f t="shared" si="4"/>
        <v>0</v>
      </c>
      <c r="CZ6" s="31">
        <f t="shared" si="4"/>
        <v>0</v>
      </c>
      <c r="DA6" s="31">
        <f t="shared" si="4"/>
        <v>0</v>
      </c>
      <c r="DB6" s="31">
        <f t="shared" si="4"/>
        <v>0</v>
      </c>
      <c r="DC6" s="31">
        <f t="shared" si="4"/>
        <v>0</v>
      </c>
      <c r="DD6" s="31">
        <f t="shared" si="4"/>
        <v>0</v>
      </c>
      <c r="DE6" s="31">
        <f t="shared" si="4"/>
        <v>0</v>
      </c>
      <c r="DF6" s="31">
        <f t="shared" si="4"/>
        <v>0</v>
      </c>
      <c r="DG6" s="31">
        <f t="shared" si="4"/>
        <v>0</v>
      </c>
      <c r="DH6" s="31">
        <f t="shared" si="4"/>
        <v>0</v>
      </c>
      <c r="DI6" s="31">
        <f t="shared" si="4"/>
        <v>0</v>
      </c>
      <c r="DJ6" s="31">
        <f t="shared" si="4"/>
        <v>0</v>
      </c>
      <c r="DK6" s="31">
        <f t="shared" si="4"/>
        <v>0</v>
      </c>
      <c r="DL6" s="31">
        <f t="shared" si="4"/>
        <v>0</v>
      </c>
      <c r="DM6" s="31">
        <f t="shared" si="4"/>
        <v>0</v>
      </c>
      <c r="DN6" s="31">
        <f t="shared" si="4"/>
        <v>0</v>
      </c>
      <c r="DO6" s="31">
        <f t="shared" si="4"/>
        <v>0</v>
      </c>
      <c r="DP6" s="31">
        <f t="shared" si="4"/>
        <v>0</v>
      </c>
      <c r="DQ6" s="31">
        <f t="shared" si="4"/>
        <v>0</v>
      </c>
      <c r="DR6" s="31">
        <f t="shared" si="4"/>
        <v>0</v>
      </c>
      <c r="DS6" s="31">
        <f t="shared" si="4"/>
        <v>0</v>
      </c>
      <c r="DT6" s="31">
        <f t="shared" si="4"/>
        <v>0</v>
      </c>
      <c r="DU6" s="31">
        <f t="shared" si="4"/>
        <v>0</v>
      </c>
      <c r="DV6" s="31">
        <f t="shared" si="4"/>
        <v>0</v>
      </c>
      <c r="DW6" s="31">
        <f t="shared" si="4"/>
        <v>0</v>
      </c>
      <c r="DX6" s="31">
        <f t="shared" si="4"/>
        <v>0</v>
      </c>
      <c r="DY6" s="31">
        <f t="shared" si="4"/>
        <v>0</v>
      </c>
      <c r="DZ6" s="31">
        <f t="shared" si="4"/>
        <v>0</v>
      </c>
      <c r="EA6" s="31">
        <f t="shared" ref="EA6:ED6" si="5">LN(EA$5)</f>
        <v>0</v>
      </c>
      <c r="EB6" s="31">
        <f t="shared" si="5"/>
        <v>0</v>
      </c>
      <c r="EC6" s="31">
        <f t="shared" si="5"/>
        <v>0</v>
      </c>
      <c r="ED6" s="31">
        <f t="shared" si="5"/>
        <v>0</v>
      </c>
      <c r="EE6" s="31"/>
      <c r="EF6" s="31"/>
      <c r="EG6" s="31"/>
    </row>
    <row r="7" spans="1:137" x14ac:dyDescent="0.3">
      <c r="A7" s="30"/>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row>
    <row r="8" spans="1:137" x14ac:dyDescent="0.3">
      <c r="A8" s="24" t="s">
        <v>174</v>
      </c>
      <c r="B8" s="36">
        <f>INDEX('Model Params - Means'!B4:EC5,MATCH('Stroke Risk Calculator'!$B$5,'Model Params - Means'!$A$4:$A$5,0),)</f>
        <v>5.2618942287082904</v>
      </c>
      <c r="C8" s="36">
        <f>INDEX('Model Params - Means'!C4:ED5,MATCH('Stroke Risk Calculator'!$B$5,'Model Params - Means'!$A$4:$A$5,0),)</f>
        <v>0.67703563704381997</v>
      </c>
      <c r="D8" s="36">
        <f>INDEX('Model Params - Means'!D4:EE5,MATCH('Stroke Risk Calculator'!$B$5,'Model Params - Means'!$A$4:$A$5,0),)</f>
        <v>2.51349297585877E-2</v>
      </c>
      <c r="E8" s="36">
        <f>INDEX('Model Params - Means'!E4:EF5,MATCH('Stroke Risk Calculator'!$B$5,'Model Params - Means'!$A$4:$A$5,0),)</f>
        <v>0.163250394559943</v>
      </c>
      <c r="F8" s="36">
        <f>INDEX('Model Params - Means'!F4:EG5,MATCH('Stroke Risk Calculator'!$B$5,'Model Params - Means'!$A$4:$A$5,0),)</f>
        <v>3.92708921925842E-2</v>
      </c>
      <c r="G8" s="36">
        <f>INDEX('Model Params - Means'!G4:EH5,MATCH('Stroke Risk Calculator'!$B$5,'Model Params - Means'!$A$4:$A$5,0),)</f>
        <v>1.4213900200689701E-2</v>
      </c>
      <c r="H8" s="36">
        <f>INDEX('Model Params - Means'!H4:EI5,MATCH('Stroke Risk Calculator'!$B$5,'Model Params - Means'!$A$4:$A$5,0),)</f>
        <v>9.8742279289986898E-2</v>
      </c>
      <c r="I8" s="36">
        <f>INDEX('Model Params - Means'!I4:EJ5,MATCH('Stroke Risk Calculator'!$B$5,'Model Params - Means'!$A$4:$A$5,0),)</f>
        <v>0.96745538062856395</v>
      </c>
      <c r="J8" s="36">
        <f>INDEX('Model Params - Means'!J4:EK5,MATCH('Stroke Risk Calculator'!$B$5,'Model Params - Means'!$A$4:$A$5,0),)</f>
        <v>0.28504228123843001</v>
      </c>
      <c r="K8" s="36">
        <f>INDEX('Model Params - Means'!K4:EL5,MATCH('Stroke Risk Calculator'!$B$5,'Model Params - Means'!$A$4:$A$5,0),)</f>
        <v>0.43121992089316602</v>
      </c>
      <c r="L8" s="36">
        <f>INDEX('Model Params - Means'!L4:EM5,MATCH('Stroke Risk Calculator'!$B$5,'Model Params - Means'!$A$4:$A$5,0),)</f>
        <v>13.2524976618671</v>
      </c>
      <c r="M8" s="36">
        <f>INDEX('Model Params - Means'!M4:EN5,MATCH('Stroke Risk Calculator'!$B$5,'Model Params - Means'!$A$4:$A$5,0),)</f>
        <v>5.3484792393273903E-2</v>
      </c>
      <c r="N8" s="36">
        <f>INDEX('Model Params - Means'!N4:EO5,MATCH('Stroke Risk Calculator'!$B$5,'Model Params - Means'!$A$4:$A$5,0),)</f>
        <v>3.8079710850885502</v>
      </c>
      <c r="O8" s="36">
        <f>INDEX('Model Params - Means'!O4:EP5,MATCH('Stroke Risk Calculator'!$B$5,'Model Params - Means'!$A$4:$A$5,0),)</f>
        <v>0.848781248173333</v>
      </c>
      <c r="P8" s="36">
        <f>INDEX('Model Params - Means'!P4:EQ5,MATCH('Stroke Risk Calculator'!$B$5,'Model Params - Means'!$A$4:$A$5,0),)</f>
        <v>1.3956214400301401</v>
      </c>
      <c r="Q8" s="36">
        <f>INDEX('Model Params - Means'!Q4:ER5,MATCH('Stroke Risk Calculator'!$B$5,'Model Params - Means'!$A$4:$A$5,0),)</f>
        <v>8.7358494242347401E-2</v>
      </c>
      <c r="R8" s="36">
        <f>INDEX('Model Params - Means'!R4:ES5,MATCH('Stroke Risk Calculator'!$B$5,'Model Params - Means'!$A$4:$A$5,0),)</f>
        <v>0.10228844767453101</v>
      </c>
      <c r="S8" s="36">
        <f>INDEX('Model Params - Means'!S4:ET5,MATCH('Stroke Risk Calculator'!$B$5,'Model Params - Means'!$A$4:$A$5,0),)</f>
        <v>9.4986653157453705E-4</v>
      </c>
      <c r="T8" s="36">
        <f>INDEX('Model Params - Means'!T4:EU5,MATCH('Stroke Risk Calculator'!$B$5,'Model Params - Means'!$A$4:$A$5,0),)</f>
        <v>1.98838727276269E-2</v>
      </c>
      <c r="U8" s="36">
        <f>INDEX('Model Params - Means'!U4:EV5,MATCH('Stroke Risk Calculator'!$B$5,'Model Params - Means'!$A$4:$A$5,0),)</f>
        <v>1.7414219745533099E-2</v>
      </c>
      <c r="V8" s="36">
        <f>INDEX('Model Params - Means'!V4:EW5,MATCH('Stroke Risk Calculator'!$B$5,'Model Params - Means'!$A$4:$A$5,0),)</f>
        <v>5.32266235411024E-2</v>
      </c>
      <c r="W8" s="36">
        <f>INDEX('Model Params - Means'!W4:EX5,MATCH('Stroke Risk Calculator'!$B$5,'Model Params - Means'!$A$4:$A$5,0),)</f>
        <v>3.8608421175691202E-2</v>
      </c>
      <c r="X8" s="36">
        <f>INDEX('Model Params - Means'!X4:EY5,MATCH('Stroke Risk Calculator'!$B$5,'Model Params - Means'!$A$4:$A$5,0),)</f>
        <v>5.7527814040488597E-3</v>
      </c>
      <c r="Y8" s="36">
        <f>INDEX('Model Params - Means'!Y4:EZ5,MATCH('Stroke Risk Calculator'!$B$5,'Model Params - Means'!$A$4:$A$5,0),)</f>
        <v>1.24262026771622E-2</v>
      </c>
      <c r="Z8" s="36">
        <f>INDEX('Model Params - Means'!Z4:FA5,MATCH('Stroke Risk Calculator'!$B$5,'Model Params - Means'!$A$4:$A$5,0),)</f>
        <v>8.8376556319778601E-2</v>
      </c>
      <c r="AA8" s="36">
        <f>INDEX('Model Params - Means'!AA4:FB5,MATCH('Stroke Risk Calculator'!$B$5,'Model Params - Means'!$A$4:$A$5,0),)</f>
        <v>1.43259357403113E-2</v>
      </c>
      <c r="AB8" s="36">
        <f>INDEX('Model Params - Means'!AB4:FC5,MATCH('Stroke Risk Calculator'!$B$5,'Model Params - Means'!$A$4:$A$5,0),)</f>
        <v>7.2287278608031396E-3</v>
      </c>
      <c r="AC8" s="36">
        <f>INDEX('Model Params - Means'!AC4:FD5,MATCH('Stroke Risk Calculator'!$B$5,'Model Params - Means'!$A$4:$A$5,0),)</f>
        <v>1.6547162091070201E-2</v>
      </c>
      <c r="AD8" s="36">
        <f>INDEX('Model Params - Means'!AD4:FE5,MATCH('Stroke Risk Calculator'!$B$5,'Model Params - Means'!$A$4:$A$5,0),)</f>
        <v>4.5593593515577801E-3</v>
      </c>
      <c r="AE8" s="36">
        <f>INDEX('Model Params - Means'!AE4:FF5,MATCH('Stroke Risk Calculator'!$B$5,'Model Params - Means'!$A$4:$A$5,0),)</f>
        <v>5.4327494495645202E-2</v>
      </c>
      <c r="AF8" s="36">
        <f>INDEX('Model Params - Means'!AF4:FG5,MATCH('Stroke Risk Calculator'!$B$5,'Model Params - Means'!$A$4:$A$5,0),)</f>
        <v>2.0114324961518202</v>
      </c>
      <c r="AG8" s="36">
        <f>INDEX('Model Params - Means'!AG4:FH5,MATCH('Stroke Risk Calculator'!$B$5,'Model Params - Means'!$A$4:$A$5,0),)</f>
        <v>3.3372835004557801</v>
      </c>
      <c r="AH8" s="36">
        <f>INDEX('Model Params - Means'!AH4:FI5,MATCH('Stroke Risk Calculator'!$B$5,'Model Params - Means'!$A$4:$A$5,0),)</f>
        <v>0.56728464820840496</v>
      </c>
      <c r="AI8" s="36">
        <f>INDEX('Model Params - Means'!AI4:FJ5,MATCH('Stroke Risk Calculator'!$B$5,'Model Params - Means'!$A$4:$A$5,0),)</f>
        <v>0.71052939228026402</v>
      </c>
      <c r="AJ8" s="36">
        <f>INDEX('Model Params - Means'!AJ4:FK5,MATCH('Stroke Risk Calculator'!$B$5,'Model Params - Means'!$A$4:$A$5,0),)</f>
        <v>8.0058713949927293E-2</v>
      </c>
      <c r="AK8" s="36">
        <f>INDEX('Model Params - Means'!AK4:FL5,MATCH('Stroke Risk Calculator'!$B$5,'Model Params - Means'!$A$4:$A$5,0),)</f>
        <v>1.29229208727116E-2</v>
      </c>
      <c r="AL8" s="36">
        <f>INDEX('Model Params - Means'!AL4:FM5,MATCH('Stroke Risk Calculator'!$B$5,'Model Params - Means'!$A$4:$A$5,0),)</f>
        <v>3.2121992373038401E-2</v>
      </c>
      <c r="AM8" s="36">
        <f>INDEX('Model Params - Means'!AM4:FN5,MATCH('Stroke Risk Calculator'!$B$5,'Model Params - Means'!$A$4:$A$5,0),)</f>
        <v>6.0323219319035198E-2</v>
      </c>
      <c r="AN8" s="36">
        <f>INDEX('Model Params - Means'!AN4:FO5,MATCH('Stroke Risk Calculator'!$B$5,'Model Params - Means'!$A$4:$A$5,0),)</f>
        <v>9.6293657841577701E-2</v>
      </c>
      <c r="AO8" s="36">
        <f>INDEX('Model Params - Means'!AO4:FP5,MATCH('Stroke Risk Calculator'!$B$5,'Model Params - Means'!$A$4:$A$5,0),)</f>
        <v>1.7038634567154199E-2</v>
      </c>
      <c r="AP8" s="36">
        <f>INDEX('Model Params - Means'!AP4:FQ5,MATCH('Stroke Risk Calculator'!$B$5,'Model Params - Means'!$A$4:$A$5,0),)</f>
        <v>1.5770007709347798E-2</v>
      </c>
      <c r="AQ8" s="36">
        <f>INDEX('Model Params - Means'!AQ4:FR5,MATCH('Stroke Risk Calculator'!$B$5,'Model Params - Means'!$A$4:$A$5,0),)</f>
        <v>9.4556614913196599E-2</v>
      </c>
      <c r="AR8" s="36">
        <f>INDEX('Model Params - Means'!AR4:FS5,MATCH('Stroke Risk Calculator'!$B$5,'Model Params - Means'!$A$4:$A$5,0),)</f>
        <v>3.01356641106761E-2</v>
      </c>
      <c r="AS8" s="36">
        <f>INDEX('Model Params - Means'!AS4:FT5,MATCH('Stroke Risk Calculator'!$B$5,'Model Params - Means'!$A$4:$A$5,0),)</f>
        <v>3.0184411545342401E-2</v>
      </c>
      <c r="AT8" s="36">
        <f>INDEX('Model Params - Means'!AT4:FU5,MATCH('Stroke Risk Calculator'!$B$5,'Model Params - Means'!$A$4:$A$5,0),)</f>
        <v>5.3378440959544497E-3</v>
      </c>
      <c r="AU8" s="36">
        <f>INDEX('Model Params - Means'!AU4:FV5,MATCH('Stroke Risk Calculator'!$B$5,'Model Params - Means'!$A$4:$A$5,0),)</f>
        <v>4.0353126416722299E-2</v>
      </c>
      <c r="AV8" s="36">
        <f>INDEX('Model Params - Means'!AV4:FW5,MATCH('Stroke Risk Calculator'!$B$5,'Model Params - Means'!$A$4:$A$5,0),)</f>
        <v>4.3352882723145502E-4</v>
      </c>
      <c r="AW8" s="36">
        <f>INDEX('Model Params - Means'!AW4:FX5,MATCH('Stroke Risk Calculator'!$B$5,'Model Params - Means'!$A$4:$A$5,0),)</f>
        <v>2.6303996258987197E-4</v>
      </c>
      <c r="AX8" s="36">
        <f>INDEX('Model Params - Means'!AX4:FY5,MATCH('Stroke Risk Calculator'!$B$5,'Model Params - Means'!$A$4:$A$5,0),)</f>
        <v>1.3054575921126899E-3</v>
      </c>
      <c r="AY8" s="36">
        <f>INDEX('Model Params - Means'!AY4:FZ5,MATCH('Stroke Risk Calculator'!$B$5,'Model Params - Means'!$A$4:$A$5,0),)</f>
        <v>1.8705064006390799E-3</v>
      </c>
      <c r="AZ8" s="36">
        <f>INDEX('Model Params - Means'!AZ4:GA5,MATCH('Stroke Risk Calculator'!$B$5,'Model Params - Means'!$A$4:$A$5,0),)</f>
        <v>22.304812413536201</v>
      </c>
      <c r="BA8" s="36">
        <f>INDEX('Model Params - Means'!BA4:GB5,MATCH('Stroke Risk Calculator'!$B$5,'Model Params - Means'!$A$4:$A$5,0),)</f>
        <v>6.3557847358882897</v>
      </c>
      <c r="BB8" s="36">
        <f>INDEX('Model Params - Means'!BB4:GC5,MATCH('Stroke Risk Calculator'!$B$5,'Model Params - Means'!$A$4:$A$5,0),)</f>
        <v>165.24510112429499</v>
      </c>
      <c r="BC8" s="36">
        <f>INDEX('Model Params - Means'!BC4:GD5,MATCH('Stroke Risk Calculator'!$B$5,'Model Params - Means'!$A$4:$A$5,0),)</f>
        <v>88.357175145660804</v>
      </c>
      <c r="BD8" s="36">
        <f>INDEX('Model Params - Means'!BD4:GE5,MATCH('Stroke Risk Calculator'!$B$5,'Model Params - Means'!$A$4:$A$5,0),)</f>
        <v>81.945280381106201</v>
      </c>
      <c r="BE8" s="36">
        <f>INDEX('Model Params - Means'!BE4:GF5,MATCH('Stroke Risk Calculator'!$B$5,'Model Params - Means'!$A$4:$A$5,0),)</f>
        <v>90.302038072599004</v>
      </c>
      <c r="BF8" s="36">
        <f>INDEX('Model Params - Means'!BF4:GG5,MATCH('Stroke Risk Calculator'!$B$5,'Model Params - Means'!$A$4:$A$5,0),)</f>
        <v>64.124613840840098</v>
      </c>
      <c r="BG8" s="36">
        <f>INDEX('Model Params - Means'!BG4:GH5,MATCH('Stroke Risk Calculator'!$B$5,'Model Params - Means'!$A$4:$A$5,0),)</f>
        <v>23.408066111032699</v>
      </c>
      <c r="BH8" s="36">
        <f>INDEX('Model Params - Means'!BH4:GI5,MATCH('Stroke Risk Calculator'!$B$5,'Model Params - Means'!$A$4:$A$5,0),)</f>
        <v>21.955713471072102</v>
      </c>
      <c r="BI8" s="36">
        <f>INDEX('Model Params - Means'!BI4:GJ5,MATCH('Stroke Risk Calculator'!$B$5,'Model Params - Means'!$A$4:$A$5,0),)</f>
        <v>79.103036163123704</v>
      </c>
      <c r="BJ8" s="36">
        <f>INDEX('Model Params - Means'!BJ4:GK5,MATCH('Stroke Risk Calculator'!$B$5,'Model Params - Means'!$A$4:$A$5,0),)</f>
        <v>7.7711944449857402</v>
      </c>
      <c r="BK8" s="36">
        <f>INDEX('Model Params - Means'!BK4:GL5,MATCH('Stroke Risk Calculator'!$B$5,'Model Params - Means'!$A$4:$A$5,0),)</f>
        <v>0.14337139294273499</v>
      </c>
      <c r="BL8" s="36">
        <f>INDEX('Model Params - Means'!BL4:GM5,MATCH('Stroke Risk Calculator'!$B$5,'Model Params - Means'!$A$4:$A$5,0),)</f>
        <v>0.112839272840636</v>
      </c>
      <c r="BM8" s="36">
        <f>INDEX('Model Params - Means'!BM4:GN5,MATCH('Stroke Risk Calculator'!$B$5,'Model Params - Means'!$A$4:$A$5,0),)</f>
        <v>0.12874344835648699</v>
      </c>
      <c r="BN8" s="36">
        <f>INDEX('Model Params - Means'!BN4:GO5,MATCH('Stroke Risk Calculator'!$B$5,'Model Params - Means'!$A$4:$A$5,0),)</f>
        <v>0.61504588586013997</v>
      </c>
      <c r="BO8" s="36">
        <f>INDEX('Model Params - Means'!BO4:GP5,MATCH('Stroke Risk Calculator'!$B$5,'Model Params - Means'!$A$4:$A$5,0),)</f>
        <v>3.10825555793698E-2</v>
      </c>
      <c r="BP8" s="36">
        <f>INDEX('Model Params - Means'!BP4:GQ5,MATCH('Stroke Risk Calculator'!$B$5,'Model Params - Means'!$A$4:$A$5,0),)</f>
        <v>2.6109151842253898E-3</v>
      </c>
      <c r="BQ8" s="36">
        <f>INDEX('Model Params - Means'!BQ4:GR5,MATCH('Stroke Risk Calculator'!$B$5,'Model Params - Means'!$A$4:$A$5,0),)</f>
        <v>8.8600627399021803E-2</v>
      </c>
      <c r="BR8" s="36">
        <f>INDEX('Model Params - Means'!BR4:GS5,MATCH('Stroke Risk Calculator'!$B$5,'Model Params - Means'!$A$4:$A$5,0),)</f>
        <v>0.33331060148471398</v>
      </c>
      <c r="BS8" s="36">
        <f>INDEX('Model Params - Means'!BS4:GT5,MATCH('Stroke Risk Calculator'!$B$5,'Model Params - Means'!$A$4:$A$5,0),)</f>
        <v>0.325083295988153</v>
      </c>
      <c r="BT8" s="36">
        <f>INDEX('Model Params - Means'!BT4:GU5,MATCH('Stroke Risk Calculator'!$B$5,'Model Params - Means'!$A$4:$A$5,0),)</f>
        <v>0.17495080178477401</v>
      </c>
      <c r="BU8" s="36">
        <f>INDEX('Model Params - Means'!BU4:GV5,MATCH('Stroke Risk Calculator'!$B$5,'Model Params - Means'!$A$4:$A$5,0),)</f>
        <v>4.4828829179899797E-2</v>
      </c>
      <c r="BV8" s="36">
        <f>INDEX('Model Params - Means'!BV4:GW5,MATCH('Stroke Risk Calculator'!$B$5,'Model Params - Means'!$A$4:$A$5,0),)</f>
        <v>3.3225844163435499E-2</v>
      </c>
      <c r="BW8" s="36">
        <f>INDEX('Model Params - Means'!BW4:GX5,MATCH('Stroke Risk Calculator'!$B$5,'Model Params - Means'!$A$4:$A$5,0),)</f>
        <v>0.43863862206028398</v>
      </c>
      <c r="BX8" s="36">
        <f>INDEX('Model Params - Means'!BX4:GY5,MATCH('Stroke Risk Calculator'!$B$5,'Model Params - Means'!$A$4:$A$5,0),)</f>
        <v>0.19463008787483099</v>
      </c>
      <c r="BY8" s="36">
        <f>INDEX('Model Params - Means'!BY4:GZ5,MATCH('Stroke Risk Calculator'!$B$5,'Model Params - Means'!$A$4:$A$5,0),)</f>
        <v>3.4273132903376601E-2</v>
      </c>
      <c r="BZ8" s="36">
        <f>INDEX('Model Params - Means'!BZ4:HA5,MATCH('Stroke Risk Calculator'!$B$5,'Model Params - Means'!$A$4:$A$5,0),)</f>
        <v>3.73468035773434E-2</v>
      </c>
      <c r="CA8" s="36">
        <f>INDEX('Model Params - Means'!CA4:HB5,MATCH('Stroke Risk Calculator'!$B$5,'Model Params - Means'!$A$4:$A$5,0),)</f>
        <v>4.9602517389864098E-2</v>
      </c>
      <c r="CB8" s="36">
        <f>INDEX('Model Params - Means'!CB4:HC5,MATCH('Stroke Risk Calculator'!$B$5,'Model Params - Means'!$A$4:$A$5,0),)</f>
        <v>0.13936246906844801</v>
      </c>
      <c r="CC8" s="36">
        <f>INDEX('Model Params - Means'!CC4:HD5,MATCH('Stroke Risk Calculator'!$B$5,'Model Params - Means'!$A$4:$A$5,0),)</f>
        <v>2.60312140755606E-2</v>
      </c>
      <c r="CD8" s="36">
        <f>INDEX('Model Params - Means'!CD4:HE5,MATCH('Stroke Risk Calculator'!$B$5,'Model Params - Means'!$A$4:$A$5,0),)</f>
        <v>3.5671141593437601E-2</v>
      </c>
      <c r="CE8" s="36">
        <f>INDEX('Model Params - Means'!CE4:HF5,MATCH('Stroke Risk Calculator'!$B$5,'Model Params - Means'!$A$4:$A$5,0),)</f>
        <v>2.7516902753151599E-2</v>
      </c>
      <c r="CF8" s="36">
        <f>INDEX('Model Params - Means'!CF4:HG5,MATCH('Stroke Risk Calculator'!$B$5,'Model Params - Means'!$A$4:$A$5,0),)</f>
        <v>1.6927108703700001E-2</v>
      </c>
      <c r="CG8" s="36">
        <f>INDEX('Model Params - Means'!CG4:HH5,MATCH('Stroke Risk Calculator'!$B$5,'Model Params - Means'!$A$4:$A$5,0),)</f>
        <v>2.8734680357734299E-2</v>
      </c>
      <c r="CH8" s="36">
        <f>INDEX('Model Params - Means'!CH4:HI5,MATCH('Stroke Risk Calculator'!$B$5,'Model Params - Means'!$A$4:$A$5,0),)</f>
        <v>6.2915262163162705E-2</v>
      </c>
      <c r="CI8" s="36">
        <f>INDEX('Model Params - Means'!CI4:HJ5,MATCH('Stroke Risk Calculator'!$B$5,'Model Params - Means'!$A$4:$A$5,0),)</f>
        <v>0.168009469438653</v>
      </c>
      <c r="CJ8" s="36">
        <f>INDEX('Model Params - Means'!CJ4:HK5,MATCH('Stroke Risk Calculator'!$B$5,'Model Params - Means'!$A$4:$A$5,0),)</f>
        <v>0.28228571985269701</v>
      </c>
      <c r="CK8" s="36">
        <f>INDEX('Model Params - Means'!CK4:HL5,MATCH('Stroke Risk Calculator'!$B$5,'Model Params - Means'!$A$4:$A$5,0),)</f>
        <v>0.25448142158486398</v>
      </c>
      <c r="CL8" s="36">
        <f>INDEX('Model Params - Means'!CL4:HM5,MATCH('Stroke Risk Calculator'!$B$5,'Model Params - Means'!$A$4:$A$5,0),)</f>
        <v>0.20357344660288701</v>
      </c>
      <c r="CM8" s="36">
        <f>INDEX('Model Params - Means'!CM4:HN5,MATCH('Stroke Risk Calculator'!$B$5,'Model Params - Means'!$A$4:$A$5,0),)</f>
        <v>0.201576291331371</v>
      </c>
      <c r="CN8" s="36">
        <f>INDEX('Model Params - Means'!CN4:HO5,MATCH('Stroke Risk Calculator'!$B$5,'Model Params - Means'!$A$4:$A$5,0),)</f>
        <v>3.5149932778676202E-2</v>
      </c>
      <c r="CO8" s="36">
        <f>INDEX('Model Params - Means'!CO4:HP5,MATCH('Stroke Risk Calculator'!$B$5,'Model Params - Means'!$A$4:$A$5,0),)</f>
        <v>0.31593047951210901</v>
      </c>
      <c r="CP8" s="36">
        <f>INDEX('Model Params - Means'!CP4:HQ5,MATCH('Stroke Risk Calculator'!$B$5,'Model Params - Means'!$A$4:$A$5,0),)</f>
        <v>6.3455955419597407E-2</v>
      </c>
      <c r="CQ8" s="36">
        <f>INDEX('Model Params - Means'!CQ4:HR5,MATCH('Stroke Risk Calculator'!$B$5,'Model Params - Means'!$A$4:$A$5,0),)</f>
        <v>4.7858659860101703E-2</v>
      </c>
      <c r="CR8" s="36">
        <f>INDEX('Model Params - Means'!CR4:HS5,MATCH('Stroke Risk Calculator'!$B$5,'Model Params - Means'!$A$4:$A$5,0),)</f>
        <v>0.33602868109814299</v>
      </c>
      <c r="CS8" s="36">
        <f>INDEX('Model Params - Means'!CS4:HT5,MATCH('Stroke Risk Calculator'!$B$5,'Model Params - Means'!$A$4:$A$5,0),)</f>
        <v>0.32296436295617897</v>
      </c>
      <c r="CT8" s="36">
        <f>INDEX('Model Params - Means'!CT4:HU5,MATCH('Stroke Risk Calculator'!$B$5,'Model Params - Means'!$A$4:$A$5,0),)</f>
        <v>9.4577479882313895E-2</v>
      </c>
      <c r="CU8" s="36">
        <f>INDEX('Model Params - Means'!CU4:HV5,MATCH('Stroke Risk Calculator'!$B$5,'Model Params - Means'!$A$4:$A$5,0),)</f>
        <v>1.6707908734875199E-2</v>
      </c>
      <c r="CV8" s="36">
        <f>INDEX('Model Params - Means'!CV4:HW5,MATCH('Stroke Risk Calculator'!$B$5,'Model Params - Means'!$A$4:$A$5,0),)</f>
        <v>0.56575024842663102</v>
      </c>
      <c r="CW8" s="36">
        <f>INDEX('Model Params - Means'!CW4:HX5,MATCH('Stroke Risk Calculator'!$B$5,'Model Params - Means'!$A$4:$A$5,0),)</f>
        <v>0.20272100227967901</v>
      </c>
      <c r="CX8" s="36">
        <f>INDEX('Model Params - Means'!CX4:HY5,MATCH('Stroke Risk Calculator'!$B$5,'Model Params - Means'!$A$4:$A$5,0),)</f>
        <v>0.29666036669719198</v>
      </c>
      <c r="CY8" s="36">
        <f>INDEX('Model Params - Means'!CY4:HZ5,MATCH('Stroke Risk Calculator'!$B$5,'Model Params - Means'!$A$4:$A$5,0),)</f>
        <v>0.41799485610739801</v>
      </c>
      <c r="CZ8" s="36">
        <f>INDEX('Model Params - Means'!CZ4:IA5,MATCH('Stroke Risk Calculator'!$B$5,'Model Params - Means'!$A$4:$A$5,0),)</f>
        <v>8.2623774915729795E-2</v>
      </c>
      <c r="DA8" s="36">
        <f>INDEX('Model Params - Means'!DA4:IB5,MATCH('Stroke Risk Calculator'!$B$5,'Model Params - Means'!$A$4:$A$5,0),)</f>
        <v>0.20689554390818901</v>
      </c>
      <c r="DB8" s="36">
        <f>INDEX('Model Params - Means'!DB4:IC5,MATCH('Stroke Risk Calculator'!$B$5,'Model Params - Means'!$A$4:$A$5,0),)</f>
        <v>0.635314576310815</v>
      </c>
      <c r="DC8" s="36">
        <f>INDEX('Model Params - Means'!DC4:ID5,MATCH('Stroke Risk Calculator'!$B$5,'Model Params - Means'!$A$4:$A$5,0),)</f>
        <v>0.130730861407166</v>
      </c>
      <c r="DD8" s="36">
        <f>INDEX('Model Params - Means'!DD4:IE5,MATCH('Stroke Risk Calculator'!$B$5,'Model Params - Means'!$A$4:$A$5,0),)</f>
        <v>2.7059018373828399E-2</v>
      </c>
      <c r="DE8" s="36">
        <f>INDEX('Model Params - Means'!DE4:IF5,MATCH('Stroke Risk Calculator'!$B$5,'Model Params - Means'!$A$4:$A$5,0),)</f>
        <v>0.68734777779942702</v>
      </c>
      <c r="DF8" s="36">
        <f>INDEX('Model Params - Means'!DF4:IG5,MATCH('Stroke Risk Calculator'!$B$5,'Model Params - Means'!$A$4:$A$5,0),)</f>
        <v>1.97620949671687E-2</v>
      </c>
      <c r="DG8" s="36">
        <f>INDEX('Model Params - Means'!DG4:IH5,MATCH('Stroke Risk Calculator'!$B$5,'Model Params - Means'!$A$4:$A$5,0),)</f>
        <v>0.15899791516473999</v>
      </c>
      <c r="DH8" s="36">
        <f>INDEX('Model Params - Means'!DH4:II5,MATCH('Stroke Risk Calculator'!$B$5,'Model Params - Means'!$A$4:$A$5,0),)</f>
        <v>9.6920483993531106E-2</v>
      </c>
      <c r="DI8" s="36">
        <f>INDEX('Model Params - Means'!DI4:IJ5,MATCH('Stroke Risk Calculator'!$B$5,'Model Params - Means'!$A$4:$A$5,0),)</f>
        <v>3.6971728075132E-2</v>
      </c>
      <c r="DJ8" s="36">
        <f>INDEX('Model Params - Means'!DJ4:IK5,MATCH('Stroke Risk Calculator'!$B$5,'Model Params - Means'!$A$4:$A$5,0),)</f>
        <v>0.41537419870233599</v>
      </c>
      <c r="DK8" s="36">
        <f>INDEX('Model Params - Means'!DK4:IL5,MATCH('Stroke Risk Calculator'!$B$5,'Model Params - Means'!$A$4:$A$5,0),)</f>
        <v>8.2886814878319601E-2</v>
      </c>
      <c r="DL8" s="36">
        <f>INDEX('Model Params - Means'!DL4:IM5,MATCH('Stroke Risk Calculator'!$B$5,'Model Params - Means'!$A$4:$A$5,0),)</f>
        <v>0.24072540576349699</v>
      </c>
      <c r="DM8" s="36">
        <f>INDEX('Model Params - Means'!DM4:IN5,MATCH('Stroke Risk Calculator'!$B$5,'Model Params - Means'!$A$4:$A$5,0),)</f>
        <v>0.18128811643902301</v>
      </c>
      <c r="DN8" s="36">
        <f>INDEX('Model Params - Means'!DN4:IO5,MATCH('Stroke Risk Calculator'!$B$5,'Model Params - Means'!$A$4:$A$5,0),)</f>
        <v>7.9725464216822806E-2</v>
      </c>
      <c r="DO8" s="36">
        <f>INDEX('Model Params - Means'!DO4:IP5,MATCH('Stroke Risk Calculator'!$B$5,'Model Params - Means'!$A$4:$A$5,0),)</f>
        <v>0.13487617637316601</v>
      </c>
      <c r="DP8" s="36">
        <f>INDEX('Model Params - Means'!DP4:IQ5,MATCH('Stroke Risk Calculator'!$B$5,'Model Params - Means'!$A$4:$A$5,0),)</f>
        <v>7.1556612045281798E-3</v>
      </c>
      <c r="DQ8" s="36">
        <f>INDEX('Model Params - Means'!DQ4:IR5,MATCH('Stroke Risk Calculator'!$B$5,'Model Params - Means'!$A$4:$A$5,0),)</f>
        <v>0.114656197026674</v>
      </c>
      <c r="DR8" s="36">
        <f>INDEX('Model Params - Means'!DR4:IS5,MATCH('Stroke Risk Calculator'!$B$5,'Model Params - Means'!$A$4:$A$5,0),)</f>
        <v>0.42836545018802402</v>
      </c>
      <c r="DS8" s="36">
        <f>INDEX('Model Params - Means'!DS4:IT5,MATCH('Stroke Risk Calculator'!$B$5,'Model Params - Means'!$A$4:$A$5,0),)</f>
        <v>0.31494651520760603</v>
      </c>
      <c r="DT8" s="36">
        <f>INDEX('Model Params - Means'!DT4:IU5,MATCH('Stroke Risk Calculator'!$B$5,'Model Params - Means'!$A$4:$A$5,0),)</f>
        <v>0.12695087972254099</v>
      </c>
      <c r="DU8" s="36">
        <f>INDEX('Model Params - Means'!DU4:IV5,MATCH('Stroke Risk Calculator'!$B$5,'Model Params - Means'!$A$4:$A$5,0),)</f>
        <v>0.78997720320324205</v>
      </c>
      <c r="DV8" s="36">
        <f>INDEX('Model Params - Means'!DV4:IW5,MATCH('Stroke Risk Calculator'!$B$5,'Model Params - Means'!$A$4:$A$5,0),)</f>
        <v>6.4035617559378796E-2</v>
      </c>
      <c r="DW8" s="36">
        <f>INDEX('Model Params - Means'!DW4:IX5,MATCH('Stroke Risk Calculator'!$B$5,'Model Params - Means'!$A$4:$A$5,0),)</f>
        <v>1.9036299514837401E-2</v>
      </c>
      <c r="DX8" s="36">
        <f>INDEX('Model Params - Means'!DX4:IY5,MATCH('Stroke Risk Calculator'!$B$5,'Model Params - Means'!$A$4:$A$5,0),)</f>
        <v>0.65533484013015597</v>
      </c>
      <c r="DY8" s="36">
        <f>INDEX('Model Params - Means'!DY4:IZ5,MATCH('Stroke Risk Calculator'!$B$5,'Model Params - Means'!$A$4:$A$5,0),)</f>
        <v>0.192033786021861</v>
      </c>
      <c r="DZ8" s="36">
        <f>INDEX('Model Params - Means'!DZ4:JA5,MATCH('Stroke Risk Calculator'!$B$5,'Model Params - Means'!$A$4:$A$5,0),)</f>
        <v>3.7463710227383401E-2</v>
      </c>
      <c r="EA8" s="36">
        <f>INDEX('Model Params - Means'!EA4:JB5,MATCH('Stroke Risk Calculator'!$B$5,'Model Params - Means'!$A$4:$A$5,0),)</f>
        <v>0.11516766362059799</v>
      </c>
      <c r="EB8" s="36">
        <f>INDEX('Model Params - Means'!EB4:JC5,MATCH('Stroke Risk Calculator'!$B$5,'Model Params - Means'!$A$4:$A$5,0),)</f>
        <v>1.12035539621612E-3</v>
      </c>
      <c r="EC8" s="36">
        <f>INDEX('Model Params - Means'!EC4:JD5,MATCH('Stroke Risk Calculator'!$B$5,'Model Params - Means'!$A$4:$A$5,0),)</f>
        <v>1.68540420474251E-3</v>
      </c>
      <c r="ED8" s="36">
        <f>INDEX('Model Params - Means'!ED4:JE5,MATCH('Stroke Risk Calculator'!$B$5,'Model Params - Means'!$A$4:$A$5,0),)</f>
        <v>7.4527989400463698E-4</v>
      </c>
      <c r="EE8" s="36"/>
      <c r="EF8" s="36"/>
      <c r="EG8" s="36"/>
    </row>
    <row r="9" spans="1:137" x14ac:dyDescent="0.3">
      <c r="A9" s="24" t="s">
        <v>169</v>
      </c>
      <c r="B9">
        <f>'Stroke Risk Calculator'!$E$5/10</f>
        <v>4</v>
      </c>
      <c r="C9">
        <f>'Stroke Risk Calculator'!$E$6</f>
        <v>0</v>
      </c>
      <c r="D9">
        <f>'Stroke Risk Calculator'!$E$7</f>
        <v>0</v>
      </c>
      <c r="E9">
        <f>IF($B$9&gt;=6.5,1,0)</f>
        <v>0</v>
      </c>
      <c r="F9">
        <f>IF(AND('Stroke Risk Calculator'!$E$8=1,Calculations!$E$9=0),1,0)</f>
        <v>0</v>
      </c>
      <c r="G9">
        <f>IF(AND('Stroke Risk Calculator'!$E$8=1,Calculations!$E$9=1),1,0)</f>
        <v>0</v>
      </c>
      <c r="H9">
        <f>'Stroke Risk Calculator'!$E$9</f>
        <v>0</v>
      </c>
      <c r="I9">
        <f>(('Stroke Risk Calculator'!$E$10-120)*(1-'Stroke Risk Calculator'!$E$9))/10</f>
        <v>1</v>
      </c>
      <c r="J9">
        <f>(('Stroke Risk Calculator'!$E$10-120)*('Stroke Risk Calculator'!$E$9))/10</f>
        <v>0</v>
      </c>
      <c r="K9">
        <f>IF(OR('Stroke Risk Calculator'!$B$7=Options!$D$5,'Stroke Risk Calculator'!$B$7=Options!$E$5,'Stroke Risk Calculator'!$B$7=Options!$F$5,'Stroke Risk Calculator'!$B$7=Options!$G$5,'Stroke Risk Calculator'!$B$7=Options!$H$5),1,0)</f>
        <v>1</v>
      </c>
      <c r="L9">
        <f>'Stroke Risk Calculator'!$E$10/10</f>
        <v>13</v>
      </c>
      <c r="M9">
        <f>'Stroke Risk Calculator'!$E$8</f>
        <v>0</v>
      </c>
      <c r="N9">
        <f>IF(AND('Stroke Risk Calculator'!$B$6=Options!$C$7,'Stroke Risk Calculator'!$B$5=Options!$A$2,'Stroke Risk Calculator'!$B$4=Options!$B$2),Calculations!N$10,
     IF(AND('Stroke Risk Calculator'!$B$6=Options!$C$7,'Stroke Risk Calculator'!$B$5=Options!$A$3,'Stroke Risk Calculator'!$B$4=Options!$B$2),Calculations!N$11,
        IF(AND('Stroke Risk Calculator'!$B$6=Options!$C$7,'Stroke Risk Calculator'!$B$5=Options!$A$2,'Stroke Risk Calculator'!$B$4=Options!$B$3),Calculations!N$12,
           IF(AND('Stroke Risk Calculator'!$B$6=Options!$C$7,'Stroke Risk Calculator'!$B$5=Options!$A$3,'Stroke Risk Calculator'!$B$4=Options!$B$3),Calculations!N$13,
              IF(AND('Stroke Risk Calculator'!$B$6=Options!$C$7,'Stroke Risk Calculator'!$B$5=Options!$A$2,'Stroke Risk Calculator'!$B$4=Options!$B$4),Calculations!N$14,
                  IF(AND('Stroke Risk Calculator'!$B$6=Options!$C$7,'Stroke Risk Calculator'!$B$5=Options!$A$3,'Stroke Risk Calculator'!$B$4=Options!$B$4),Calculations!N$15,
                        0
                     )
                 )
              )
           )
        )
)</f>
        <v>0</v>
      </c>
      <c r="O9">
        <f>IF(AND('Stroke Risk Calculator'!$B$6=Options!$C$7,'Stroke Risk Calculator'!$B$5=Options!$A$2,'Stroke Risk Calculator'!$B$4=Options!$B$2),Calculations!O$10,
     IF(AND('Stroke Risk Calculator'!$B$6=Options!$C$7,'Stroke Risk Calculator'!$B$5=Options!$A$3,'Stroke Risk Calculator'!$B$4=Options!$B$2),Calculations!O$11,
        IF(AND('Stroke Risk Calculator'!$B$6=Options!$C$7,'Stroke Risk Calculator'!$B$5=Options!$A$2,'Stroke Risk Calculator'!$B$4=Options!$B$3),Calculations!O$12,
           IF(AND('Stroke Risk Calculator'!$B$6=Options!$C$7,'Stroke Risk Calculator'!$B$5=Options!$A$3,'Stroke Risk Calculator'!$B$4=Options!$B$3),Calculations!O$13,
              IF(AND('Stroke Risk Calculator'!$B$6=Options!$C$7,'Stroke Risk Calculator'!$B$5=Options!$A$2,'Stroke Risk Calculator'!$B$4=Options!$B$4),Calculations!O$14,
                  IF(AND('Stroke Risk Calculator'!$B$6=Options!$C$7,'Stroke Risk Calculator'!$B$5=Options!$A$3,'Stroke Risk Calculator'!$B$4=Options!$B$4),Calculations!O$15,
                        0
                     )
                 )
              )
           )
        )
)</f>
        <v>0</v>
      </c>
      <c r="P9">
        <f>IF(AND('Stroke Risk Calculator'!$B$6=Options!$C$7,'Stroke Risk Calculator'!$B$5=Options!$A$2,'Stroke Risk Calculator'!$B$4=Options!$B$2),Calculations!P$10,
     IF(AND('Stroke Risk Calculator'!$B$6=Options!$C$7,'Stroke Risk Calculator'!$B$5=Options!$A$3,'Stroke Risk Calculator'!$B$4=Options!$B$2),Calculations!P$11,
        IF(AND('Stroke Risk Calculator'!$B$6=Options!$C$7,'Stroke Risk Calculator'!$B$5=Options!$A$2,'Stroke Risk Calculator'!$B$4=Options!$B$3),Calculations!P$12,
           IF(AND('Stroke Risk Calculator'!$B$6=Options!$C$7,'Stroke Risk Calculator'!$B$5=Options!$A$3,'Stroke Risk Calculator'!$B$4=Options!$B$3),Calculations!P$13,
              IF(AND('Stroke Risk Calculator'!$B$6=Options!$C$7,'Stroke Risk Calculator'!$B$5=Options!$A$2,'Stroke Risk Calculator'!$B$4=Options!$B$4),Calculations!P$14,
                  IF(AND('Stroke Risk Calculator'!$B$6=Options!$C$7,'Stroke Risk Calculator'!$B$5=Options!$A$3,'Stroke Risk Calculator'!$B$4=Options!$B$4),Calculations!P$15,
                        0
                     )
                 )
              )
           )
        )
)</f>
        <v>0</v>
      </c>
      <c r="Q9">
        <f>IF(AND('Stroke Risk Calculator'!$B$6=Options!$C$7,'Stroke Risk Calculator'!$B$5=Options!$A$2,'Stroke Risk Calculator'!$B$4=Options!$B$2),Calculations!Q$10,
     IF(AND('Stroke Risk Calculator'!$B$6=Options!$C$7,'Stroke Risk Calculator'!$B$5=Options!$A$3,'Stroke Risk Calculator'!$B$4=Options!$B$2),Calculations!Q$11,
        IF(AND('Stroke Risk Calculator'!$B$6=Options!$C$7,'Stroke Risk Calculator'!$B$5=Options!$A$2,'Stroke Risk Calculator'!$B$4=Options!$B$3),Calculations!Q$12,
           IF(AND('Stroke Risk Calculator'!$B$6=Options!$C$7,'Stroke Risk Calculator'!$B$5=Options!$A$3,'Stroke Risk Calculator'!$B$4=Options!$B$3),Calculations!Q$13,
              IF(AND('Stroke Risk Calculator'!$B$6=Options!$C$7,'Stroke Risk Calculator'!$B$5=Options!$A$2,'Stroke Risk Calculator'!$B$4=Options!$B$4),Calculations!Q$14,
                  IF(AND('Stroke Risk Calculator'!$B$6=Options!$C$7,'Stroke Risk Calculator'!$B$5=Options!$A$3,'Stroke Risk Calculator'!$B$4=Options!$B$4),Calculations!Q$15,
                        0
                     )
                 )
              )
           )
        )
)</f>
        <v>0</v>
      </c>
      <c r="R9">
        <f>IF(AND('Stroke Risk Calculator'!$B$6=Options!$C$7,'Stroke Risk Calculator'!$B$5=Options!$A$2,'Stroke Risk Calculator'!$B$4=Options!$B$2),Calculations!R$10,
     IF(AND('Stroke Risk Calculator'!$B$6=Options!$C$7,'Stroke Risk Calculator'!$B$5=Options!$A$3,'Stroke Risk Calculator'!$B$4=Options!$B$2),Calculations!R$11,
        IF(AND('Stroke Risk Calculator'!$B$6=Options!$C$7,'Stroke Risk Calculator'!$B$5=Options!$A$2,'Stroke Risk Calculator'!$B$4=Options!$B$3),Calculations!R$12,
           IF(AND('Stroke Risk Calculator'!$B$6=Options!$C$7,'Stroke Risk Calculator'!$B$5=Options!$A$3,'Stroke Risk Calculator'!$B$4=Options!$B$3),Calculations!R$13,
              IF(AND('Stroke Risk Calculator'!$B$6=Options!$C$7,'Stroke Risk Calculator'!$B$5=Options!$A$2,'Stroke Risk Calculator'!$B$4=Options!$B$4),Calculations!R$14,
                  IF(AND('Stroke Risk Calculator'!$B$6=Options!$C$7,'Stroke Risk Calculator'!$B$5=Options!$A$3,'Stroke Risk Calculator'!$B$4=Options!$B$4),Calculations!R$15,
                        0
                     )
                 )
              )
           )
        )
)</f>
        <v>0</v>
      </c>
      <c r="S9">
        <f>IF(AND('Stroke Risk Calculator'!$B$6=Options!$C$7,'Stroke Risk Calculator'!$B$5=Options!$A$2,'Stroke Risk Calculator'!$B$4=Options!$B$2),Calculations!S$10,
     IF(AND('Stroke Risk Calculator'!$B$6=Options!$C$7,'Stroke Risk Calculator'!$B$5=Options!$A$3,'Stroke Risk Calculator'!$B$4=Options!$B$2),Calculations!S$11,
        IF(AND('Stroke Risk Calculator'!$B$6=Options!$C$7,'Stroke Risk Calculator'!$B$5=Options!$A$2,'Stroke Risk Calculator'!$B$4=Options!$B$3),Calculations!S$12,
           IF(AND('Stroke Risk Calculator'!$B$6=Options!$C$7,'Stroke Risk Calculator'!$B$5=Options!$A$3,'Stroke Risk Calculator'!$B$4=Options!$B$3),Calculations!S$13,
              IF(AND('Stroke Risk Calculator'!$B$6=Options!$C$7,'Stroke Risk Calculator'!$B$5=Options!$A$2,'Stroke Risk Calculator'!$B$4=Options!$B$4),Calculations!S$14,
                  IF(AND('Stroke Risk Calculator'!$B$6=Options!$C$7,'Stroke Risk Calculator'!$B$5=Options!$A$3,'Stroke Risk Calculator'!$B$4=Options!$B$4),Calculations!S$15,
                        0
                     )
                 )
              )
           )
        )
)</f>
        <v>0</v>
      </c>
      <c r="T9">
        <f>IF(AND('Stroke Risk Calculator'!$B$6=Options!$C$7,'Stroke Risk Calculator'!$B$5=Options!$A$2,'Stroke Risk Calculator'!$B$4=Options!$B$2),Calculations!T$10,
     IF(AND('Stroke Risk Calculator'!$B$6=Options!$C$7,'Stroke Risk Calculator'!$B$5=Options!$A$3,'Stroke Risk Calculator'!$B$4=Options!$B$2),Calculations!T$11,
        IF(AND('Stroke Risk Calculator'!$B$6=Options!$C$7,'Stroke Risk Calculator'!$B$5=Options!$A$2,'Stroke Risk Calculator'!$B$4=Options!$B$3),Calculations!T$12,
           IF(AND('Stroke Risk Calculator'!$B$6=Options!$C$7,'Stroke Risk Calculator'!$B$5=Options!$A$3,'Stroke Risk Calculator'!$B$4=Options!$B$3),Calculations!T$13,
              IF(AND('Stroke Risk Calculator'!$B$6=Options!$C$7,'Stroke Risk Calculator'!$B$5=Options!$A$2,'Stroke Risk Calculator'!$B$4=Options!$B$4),Calculations!T$14,
                  IF(AND('Stroke Risk Calculator'!$B$6=Options!$C$7,'Stroke Risk Calculator'!$B$5=Options!$A$3,'Stroke Risk Calculator'!$B$4=Options!$B$4),Calculations!T$15,
                        0
                     )
                 )
              )
           )
        )
)</f>
        <v>0</v>
      </c>
      <c r="U9">
        <f>IF(AND('Stroke Risk Calculator'!$B$6=Options!$C$7,'Stroke Risk Calculator'!$B$5=Options!$A$2,'Stroke Risk Calculator'!$B$4=Options!$B$2),Calculations!U$10,
     IF(AND('Stroke Risk Calculator'!$B$6=Options!$C$7,'Stroke Risk Calculator'!$B$5=Options!$A$3,'Stroke Risk Calculator'!$B$4=Options!$B$2),Calculations!U$11,
        IF(AND('Stroke Risk Calculator'!$B$6=Options!$C$7,'Stroke Risk Calculator'!$B$5=Options!$A$2,'Stroke Risk Calculator'!$B$4=Options!$B$3),Calculations!U$12,
           IF(AND('Stroke Risk Calculator'!$B$6=Options!$C$7,'Stroke Risk Calculator'!$B$5=Options!$A$3,'Stroke Risk Calculator'!$B$4=Options!$B$3),Calculations!U$13,
              IF(AND('Stroke Risk Calculator'!$B$6=Options!$C$7,'Stroke Risk Calculator'!$B$5=Options!$A$2,'Stroke Risk Calculator'!$B$4=Options!$B$4),Calculations!U$14,
                  IF(AND('Stroke Risk Calculator'!$B$6=Options!$C$7,'Stroke Risk Calculator'!$B$5=Options!$A$3,'Stroke Risk Calculator'!$B$4=Options!$B$4),Calculations!U$15,
                        0
                     )
                 )
              )
           )
        )
)</f>
        <v>0</v>
      </c>
      <c r="V9">
        <f>IF(AND('Stroke Risk Calculator'!$B$6=Options!$C$7,'Stroke Risk Calculator'!$B$5=Options!$A$2,'Stroke Risk Calculator'!$B$4=Options!$B$2),Calculations!V$10,
     IF(AND('Stroke Risk Calculator'!$B$6=Options!$C$7,'Stroke Risk Calculator'!$B$5=Options!$A$3,'Stroke Risk Calculator'!$B$4=Options!$B$2),Calculations!V$11,
        IF(AND('Stroke Risk Calculator'!$B$6=Options!$C$7,'Stroke Risk Calculator'!$B$5=Options!$A$2,'Stroke Risk Calculator'!$B$4=Options!$B$3),Calculations!V$12,
           IF(AND('Stroke Risk Calculator'!$B$6=Options!$C$7,'Stroke Risk Calculator'!$B$5=Options!$A$3,'Stroke Risk Calculator'!$B$4=Options!$B$3),Calculations!V$13,
              IF(AND('Stroke Risk Calculator'!$B$6=Options!$C$7,'Stroke Risk Calculator'!$B$5=Options!$A$2,'Stroke Risk Calculator'!$B$4=Options!$B$4),Calculations!V$14,
                  IF(AND('Stroke Risk Calculator'!$B$6=Options!$C$7,'Stroke Risk Calculator'!$B$5=Options!$A$3,'Stroke Risk Calculator'!$B$4=Options!$B$4),Calculations!V$15,
                        0
                     )
                 )
              )
           )
        )
)</f>
        <v>0</v>
      </c>
      <c r="W9">
        <f>IF(AND('Stroke Risk Calculator'!$B$6=Options!$C$7,'Stroke Risk Calculator'!$B$5=Options!$A$2,'Stroke Risk Calculator'!$B$4=Options!$B$2),Calculations!W$10,
     IF(AND('Stroke Risk Calculator'!$B$6=Options!$C$7,'Stroke Risk Calculator'!$B$5=Options!$A$3,'Stroke Risk Calculator'!$B$4=Options!$B$2),Calculations!W$11,
        IF(AND('Stroke Risk Calculator'!$B$6=Options!$C$7,'Stroke Risk Calculator'!$B$5=Options!$A$2,'Stroke Risk Calculator'!$B$4=Options!$B$3),Calculations!W$12,
           IF(AND('Stroke Risk Calculator'!$B$6=Options!$C$7,'Stroke Risk Calculator'!$B$5=Options!$A$3,'Stroke Risk Calculator'!$B$4=Options!$B$3),Calculations!W$13,
              IF(AND('Stroke Risk Calculator'!$B$6=Options!$C$7,'Stroke Risk Calculator'!$B$5=Options!$A$2,'Stroke Risk Calculator'!$B$4=Options!$B$4),Calculations!W$14,
                  IF(AND('Stroke Risk Calculator'!$B$6=Options!$C$7,'Stroke Risk Calculator'!$B$5=Options!$A$3,'Stroke Risk Calculator'!$B$4=Options!$B$4),Calculations!W$15,
                        0
                     )
                 )
              )
           )
        )
)</f>
        <v>0</v>
      </c>
      <c r="X9">
        <f>IF(AND('Stroke Risk Calculator'!$B$6=Options!$C$7,'Stroke Risk Calculator'!$B$5=Options!$A$2,'Stroke Risk Calculator'!$B$4=Options!$B$2),Calculations!X$10,
     IF(AND('Stroke Risk Calculator'!$B$6=Options!$C$7,'Stroke Risk Calculator'!$B$5=Options!$A$3,'Stroke Risk Calculator'!$B$4=Options!$B$2),Calculations!X$11,
        IF(AND('Stroke Risk Calculator'!$B$6=Options!$C$7,'Stroke Risk Calculator'!$B$5=Options!$A$2,'Stroke Risk Calculator'!$B$4=Options!$B$3),Calculations!X$12,
           IF(AND('Stroke Risk Calculator'!$B$6=Options!$C$7,'Stroke Risk Calculator'!$B$5=Options!$A$3,'Stroke Risk Calculator'!$B$4=Options!$B$3),Calculations!X$13,
              IF(AND('Stroke Risk Calculator'!$B$6=Options!$C$7,'Stroke Risk Calculator'!$B$5=Options!$A$2,'Stroke Risk Calculator'!$B$4=Options!$B$4),Calculations!X$14,
                  IF(AND('Stroke Risk Calculator'!$B$6=Options!$C$7,'Stroke Risk Calculator'!$B$5=Options!$A$3,'Stroke Risk Calculator'!$B$4=Options!$B$4),Calculations!X$15,
                        0
                     )
                 )
              )
           )
        )
)</f>
        <v>0</v>
      </c>
      <c r="Y9">
        <f>IF(AND('Stroke Risk Calculator'!$B$6=Options!$C$7,'Stroke Risk Calculator'!$B$5=Options!$A$2,'Stroke Risk Calculator'!$B$4=Options!$B$2),Calculations!Y$10,
     IF(AND('Stroke Risk Calculator'!$B$6=Options!$C$7,'Stroke Risk Calculator'!$B$5=Options!$A$3,'Stroke Risk Calculator'!$B$4=Options!$B$2),Calculations!Y$11,
        IF(AND('Stroke Risk Calculator'!$B$6=Options!$C$7,'Stroke Risk Calculator'!$B$5=Options!$A$2,'Stroke Risk Calculator'!$B$4=Options!$B$3),Calculations!Y$12,
           IF(AND('Stroke Risk Calculator'!$B$6=Options!$C$7,'Stroke Risk Calculator'!$B$5=Options!$A$3,'Stroke Risk Calculator'!$B$4=Options!$B$3),Calculations!Y$13,
              IF(AND('Stroke Risk Calculator'!$B$6=Options!$C$7,'Stroke Risk Calculator'!$B$5=Options!$A$2,'Stroke Risk Calculator'!$B$4=Options!$B$4),Calculations!Y$14,
                  IF(AND('Stroke Risk Calculator'!$B$6=Options!$C$7,'Stroke Risk Calculator'!$B$5=Options!$A$3,'Stroke Risk Calculator'!$B$4=Options!$B$4),Calculations!Y$15,
                        0
                     )
                 )
              )
           )
        )
)</f>
        <v>0</v>
      </c>
      <c r="Z9">
        <f>IF(AND('Stroke Risk Calculator'!$B$6=Options!$C$7,'Stroke Risk Calculator'!$B$5=Options!$A$2,'Stroke Risk Calculator'!$B$4=Options!$B$2),Calculations!Z$10,
     IF(AND('Stroke Risk Calculator'!$B$6=Options!$C$7,'Stroke Risk Calculator'!$B$5=Options!$A$3,'Stroke Risk Calculator'!$B$4=Options!$B$2),Calculations!Z$11,
        IF(AND('Stroke Risk Calculator'!$B$6=Options!$C$7,'Stroke Risk Calculator'!$B$5=Options!$A$2,'Stroke Risk Calculator'!$B$4=Options!$B$3),Calculations!Z$12,
           IF(AND('Stroke Risk Calculator'!$B$6=Options!$C$7,'Stroke Risk Calculator'!$B$5=Options!$A$3,'Stroke Risk Calculator'!$B$4=Options!$B$3),Calculations!Z$13,
              IF(AND('Stroke Risk Calculator'!$B$6=Options!$C$7,'Stroke Risk Calculator'!$B$5=Options!$A$2,'Stroke Risk Calculator'!$B$4=Options!$B$4),Calculations!Z$14,
                  IF(AND('Stroke Risk Calculator'!$B$6=Options!$C$7,'Stroke Risk Calculator'!$B$5=Options!$A$3,'Stroke Risk Calculator'!$B$4=Options!$B$4),Calculations!Z$15,
                        0
                     )
                 )
              )
           )
        )
)</f>
        <v>0</v>
      </c>
      <c r="AA9">
        <f>IF(AND('Stroke Risk Calculator'!$B$6=Options!$C$7,'Stroke Risk Calculator'!$B$5=Options!$A$2,'Stroke Risk Calculator'!$B$4=Options!$B$2),Calculations!AA$10,
     IF(AND('Stroke Risk Calculator'!$B$6=Options!$C$7,'Stroke Risk Calculator'!$B$5=Options!$A$3,'Stroke Risk Calculator'!$B$4=Options!$B$2),Calculations!AA$11,
        IF(AND('Stroke Risk Calculator'!$B$6=Options!$C$7,'Stroke Risk Calculator'!$B$5=Options!$A$2,'Stroke Risk Calculator'!$B$4=Options!$B$3),Calculations!AA$12,
           IF(AND('Stroke Risk Calculator'!$B$6=Options!$C$7,'Stroke Risk Calculator'!$B$5=Options!$A$3,'Stroke Risk Calculator'!$B$4=Options!$B$3),Calculations!AA$13,
              IF(AND('Stroke Risk Calculator'!$B$6=Options!$C$7,'Stroke Risk Calculator'!$B$5=Options!$A$2,'Stroke Risk Calculator'!$B$4=Options!$B$4),Calculations!AA$14,
                  IF(AND('Stroke Risk Calculator'!$B$6=Options!$C$7,'Stroke Risk Calculator'!$B$5=Options!$A$3,'Stroke Risk Calculator'!$B$4=Options!$B$4),Calculations!AA$15,
                        0
                     )
                 )
              )
           )
        )
)</f>
        <v>0</v>
      </c>
      <c r="AB9">
        <f>IF(AND('Stroke Risk Calculator'!$B$6=Options!$C$7,'Stroke Risk Calculator'!$B$5=Options!$A$2,'Stroke Risk Calculator'!$B$4=Options!$B$2),Calculations!AB$10,
     IF(AND('Stroke Risk Calculator'!$B$6=Options!$C$7,'Stroke Risk Calculator'!$B$5=Options!$A$3,'Stroke Risk Calculator'!$B$4=Options!$B$2),Calculations!AB$11,
        IF(AND('Stroke Risk Calculator'!$B$6=Options!$C$7,'Stroke Risk Calculator'!$B$5=Options!$A$2,'Stroke Risk Calculator'!$B$4=Options!$B$3),Calculations!AB$12,
           IF(AND('Stroke Risk Calculator'!$B$6=Options!$C$7,'Stroke Risk Calculator'!$B$5=Options!$A$3,'Stroke Risk Calculator'!$B$4=Options!$B$3),Calculations!AB$13,
              IF(AND('Stroke Risk Calculator'!$B$6=Options!$C$7,'Stroke Risk Calculator'!$B$5=Options!$A$2,'Stroke Risk Calculator'!$B$4=Options!$B$4),Calculations!AB$14,
                  IF(AND('Stroke Risk Calculator'!$B$6=Options!$C$7,'Stroke Risk Calculator'!$B$5=Options!$A$3,'Stroke Risk Calculator'!$B$4=Options!$B$4),Calculations!AB$15,
                        0
                     )
                 )
              )
           )
        )
)</f>
        <v>0</v>
      </c>
      <c r="AC9">
        <f>IF(AND('Stroke Risk Calculator'!$B$6=Options!$C$7,'Stroke Risk Calculator'!$B$5=Options!$A$2,'Stroke Risk Calculator'!$B$4=Options!$B$2),Calculations!AC$10,
     IF(AND('Stroke Risk Calculator'!$B$6=Options!$C$7,'Stroke Risk Calculator'!$B$5=Options!$A$3,'Stroke Risk Calculator'!$B$4=Options!$B$2),Calculations!AC$11,
        IF(AND('Stroke Risk Calculator'!$B$6=Options!$C$7,'Stroke Risk Calculator'!$B$5=Options!$A$2,'Stroke Risk Calculator'!$B$4=Options!$B$3),Calculations!AC$12,
           IF(AND('Stroke Risk Calculator'!$B$6=Options!$C$7,'Stroke Risk Calculator'!$B$5=Options!$A$3,'Stroke Risk Calculator'!$B$4=Options!$B$3),Calculations!AC$13,
              IF(AND('Stroke Risk Calculator'!$B$6=Options!$C$7,'Stroke Risk Calculator'!$B$5=Options!$A$2,'Stroke Risk Calculator'!$B$4=Options!$B$4),Calculations!AC$14,
                  IF(AND('Stroke Risk Calculator'!$B$6=Options!$C$7,'Stroke Risk Calculator'!$B$5=Options!$A$3,'Stroke Risk Calculator'!$B$4=Options!$B$4),Calculations!AC$15,
                        0
                     )
                 )
              )
           )
        )
)</f>
        <v>0</v>
      </c>
      <c r="AD9">
        <f>IF(AND('Stroke Risk Calculator'!$B$6=Options!$C$7,'Stroke Risk Calculator'!$B$5=Options!$A$2,'Stroke Risk Calculator'!$B$4=Options!$B$2),Calculations!AD$10,
     IF(AND('Stroke Risk Calculator'!$B$6=Options!$C$7,'Stroke Risk Calculator'!$B$5=Options!$A$3,'Stroke Risk Calculator'!$B$4=Options!$B$2),Calculations!AD$11,
        IF(AND('Stroke Risk Calculator'!$B$6=Options!$C$7,'Stroke Risk Calculator'!$B$5=Options!$A$2,'Stroke Risk Calculator'!$B$4=Options!$B$3),Calculations!AD$12,
           IF(AND('Stroke Risk Calculator'!$B$6=Options!$C$7,'Stroke Risk Calculator'!$B$5=Options!$A$3,'Stroke Risk Calculator'!$B$4=Options!$B$3),Calculations!AD$13,
              IF(AND('Stroke Risk Calculator'!$B$6=Options!$C$7,'Stroke Risk Calculator'!$B$5=Options!$A$2,'Stroke Risk Calculator'!$B$4=Options!$B$4),Calculations!AD$14,
                  IF(AND('Stroke Risk Calculator'!$B$6=Options!$C$7,'Stroke Risk Calculator'!$B$5=Options!$A$3,'Stroke Risk Calculator'!$B$4=Options!$B$4),Calculations!AD$15,
                        0
                     )
                 )
              )
           )
        )
)</f>
        <v>0</v>
      </c>
      <c r="AE9">
        <f>IF(AND('Stroke Risk Calculator'!$B$6=Options!$C$7,'Stroke Risk Calculator'!$B$5=Options!$A$2,'Stroke Risk Calculator'!$B$4=Options!$B$2),Calculations!AE$10,
     IF(AND('Stroke Risk Calculator'!$B$6=Options!$C$7,'Stroke Risk Calculator'!$B$5=Options!$A$3,'Stroke Risk Calculator'!$B$4=Options!$B$2),Calculations!AE$11,
        IF(AND('Stroke Risk Calculator'!$B$6=Options!$C$7,'Stroke Risk Calculator'!$B$5=Options!$A$2,'Stroke Risk Calculator'!$B$4=Options!$B$3),Calculations!AE$12,
           IF(AND('Stroke Risk Calculator'!$B$6=Options!$C$7,'Stroke Risk Calculator'!$B$5=Options!$A$3,'Stroke Risk Calculator'!$B$4=Options!$B$3),Calculations!AE$13,
              IF(AND('Stroke Risk Calculator'!$B$6=Options!$C$7,'Stroke Risk Calculator'!$B$5=Options!$A$2,'Stroke Risk Calculator'!$B$4=Options!$B$4),Calculations!AE$14,
                  IF(AND('Stroke Risk Calculator'!$B$6=Options!$C$7,'Stroke Risk Calculator'!$B$5=Options!$A$3,'Stroke Risk Calculator'!$B$4=Options!$B$4),Calculations!AE$15,
                        0
                     )
                 )
              )
           )
        )
)</f>
        <v>0</v>
      </c>
      <c r="AF9">
        <f>IF(AND('Stroke Risk Calculator'!$B$6=Options!$C$7,'Stroke Risk Calculator'!$B$5=Options!$A$2,'Stroke Risk Calculator'!$B$4=Options!$B$2),Calculations!AF$10,
     IF(AND('Stroke Risk Calculator'!$B$6=Options!$C$7,'Stroke Risk Calculator'!$B$5=Options!$A$3,'Stroke Risk Calculator'!$B$4=Options!$B$2),Calculations!AF$11,
        IF(AND('Stroke Risk Calculator'!$B$6=Options!$C$7,'Stroke Risk Calculator'!$B$5=Options!$A$2,'Stroke Risk Calculator'!$B$4=Options!$B$3),Calculations!AF$12,
           IF(AND('Stroke Risk Calculator'!$B$6=Options!$C$7,'Stroke Risk Calculator'!$B$5=Options!$A$3,'Stroke Risk Calculator'!$B$4=Options!$B$3),Calculations!AF$13,
              IF(AND('Stroke Risk Calculator'!$B$6=Options!$C$7,'Stroke Risk Calculator'!$B$5=Options!$A$2,'Stroke Risk Calculator'!$B$4=Options!$B$4),Calculations!AF$14,
                  IF(AND('Stroke Risk Calculator'!$B$6=Options!$C$7,'Stroke Risk Calculator'!$B$5=Options!$A$3,'Stroke Risk Calculator'!$B$4=Options!$B$4),Calculations!AF$15,
                        0
                     )
                 )
              )
           )
        )
)</f>
        <v>0</v>
      </c>
      <c r="AG9">
        <f>IF(AND('Stroke Risk Calculator'!$B$6=Options!$C$7,'Stroke Risk Calculator'!$B$5=Options!$A$2,'Stroke Risk Calculator'!$B$4=Options!$B$2),Calculations!AG$10,
     IF(AND('Stroke Risk Calculator'!$B$6=Options!$C$7,'Stroke Risk Calculator'!$B$5=Options!$A$3,'Stroke Risk Calculator'!$B$4=Options!$B$2),Calculations!AG$11,
        IF(AND('Stroke Risk Calculator'!$B$6=Options!$C$7,'Stroke Risk Calculator'!$B$5=Options!$A$2,'Stroke Risk Calculator'!$B$4=Options!$B$3),Calculations!AG$12,
           IF(AND('Stroke Risk Calculator'!$B$6=Options!$C$7,'Stroke Risk Calculator'!$B$5=Options!$A$3,'Stroke Risk Calculator'!$B$4=Options!$B$3),Calculations!AG$13,
              IF(AND('Stroke Risk Calculator'!$B$6=Options!$C$7,'Stroke Risk Calculator'!$B$5=Options!$A$2,'Stroke Risk Calculator'!$B$4=Options!$B$4),Calculations!AG$14,
                  IF(AND('Stroke Risk Calculator'!$B$6=Options!$C$7,'Stroke Risk Calculator'!$B$5=Options!$A$3,'Stroke Risk Calculator'!$B$4=Options!$B$4),Calculations!AG$15,
                        0
                     )
                 )
              )
           )
        )
)</f>
        <v>0</v>
      </c>
      <c r="AH9">
        <f>IF(AND('Stroke Risk Calculator'!$B$6=Options!$C$7,'Stroke Risk Calculator'!$B$5=Options!$A$2,'Stroke Risk Calculator'!$B$4=Options!$B$2),Calculations!AH$10,
     IF(AND('Stroke Risk Calculator'!$B$6=Options!$C$7,'Stroke Risk Calculator'!$B$5=Options!$A$3,'Stroke Risk Calculator'!$B$4=Options!$B$2),Calculations!AH$11,
        IF(AND('Stroke Risk Calculator'!$B$6=Options!$C$7,'Stroke Risk Calculator'!$B$5=Options!$A$2,'Stroke Risk Calculator'!$B$4=Options!$B$3),Calculations!AH$12,
           IF(AND('Stroke Risk Calculator'!$B$6=Options!$C$7,'Stroke Risk Calculator'!$B$5=Options!$A$3,'Stroke Risk Calculator'!$B$4=Options!$B$3),Calculations!AH$13,
              IF(AND('Stroke Risk Calculator'!$B$6=Options!$C$7,'Stroke Risk Calculator'!$B$5=Options!$A$2,'Stroke Risk Calculator'!$B$4=Options!$B$4),Calculations!AH$14,
                  IF(AND('Stroke Risk Calculator'!$B$6=Options!$C$7,'Stroke Risk Calculator'!$B$5=Options!$A$3,'Stroke Risk Calculator'!$B$4=Options!$B$4),Calculations!AH$15,
                        0
                     )
                 )
              )
           )
        )
)</f>
        <v>0</v>
      </c>
      <c r="AI9">
        <f>IF(AND('Stroke Risk Calculator'!$B$6=Options!$C$7,'Stroke Risk Calculator'!$B$5=Options!$A$2,'Stroke Risk Calculator'!$B$4=Options!$B$2),Calculations!AI$10,
     IF(AND('Stroke Risk Calculator'!$B$6=Options!$C$7,'Stroke Risk Calculator'!$B$5=Options!$A$3,'Stroke Risk Calculator'!$B$4=Options!$B$2),Calculations!AI$11,
        IF(AND('Stroke Risk Calculator'!$B$6=Options!$C$7,'Stroke Risk Calculator'!$B$5=Options!$A$2,'Stroke Risk Calculator'!$B$4=Options!$B$3),Calculations!AI$12,
           IF(AND('Stroke Risk Calculator'!$B$6=Options!$C$7,'Stroke Risk Calculator'!$B$5=Options!$A$3,'Stroke Risk Calculator'!$B$4=Options!$B$3),Calculations!AI$13,
              IF(AND('Stroke Risk Calculator'!$B$6=Options!$C$7,'Stroke Risk Calculator'!$B$5=Options!$A$2,'Stroke Risk Calculator'!$B$4=Options!$B$4),Calculations!AI$14,
                  IF(AND('Stroke Risk Calculator'!$B$6=Options!$C$7,'Stroke Risk Calculator'!$B$5=Options!$A$3,'Stroke Risk Calculator'!$B$4=Options!$B$4),Calculations!AI$15,
                        0
                     )
                 )
              )
           )
        )
)</f>
        <v>0</v>
      </c>
      <c r="AJ9">
        <f>IF(AND('Stroke Risk Calculator'!$B$6=Options!$C$7,'Stroke Risk Calculator'!$B$5=Options!$A$2,'Stroke Risk Calculator'!$B$4=Options!$B$2),Calculations!AJ$10,
     IF(AND('Stroke Risk Calculator'!$B$6=Options!$C$7,'Stroke Risk Calculator'!$B$5=Options!$A$3,'Stroke Risk Calculator'!$B$4=Options!$B$2),Calculations!AJ$11,
        IF(AND('Stroke Risk Calculator'!$B$6=Options!$C$7,'Stroke Risk Calculator'!$B$5=Options!$A$2,'Stroke Risk Calculator'!$B$4=Options!$B$3),Calculations!AJ$12,
           IF(AND('Stroke Risk Calculator'!$B$6=Options!$C$7,'Stroke Risk Calculator'!$B$5=Options!$A$3,'Stroke Risk Calculator'!$B$4=Options!$B$3),Calculations!AJ$13,
              IF(AND('Stroke Risk Calculator'!$B$6=Options!$C$7,'Stroke Risk Calculator'!$B$5=Options!$A$2,'Stroke Risk Calculator'!$B$4=Options!$B$4),Calculations!AJ$14,
                  IF(AND('Stroke Risk Calculator'!$B$6=Options!$C$7,'Stroke Risk Calculator'!$B$5=Options!$A$3,'Stroke Risk Calculator'!$B$4=Options!$B$4),Calculations!AJ$15,
                        0
                     )
                 )
              )
           )
        )
)</f>
        <v>0</v>
      </c>
      <c r="AK9">
        <f>IF(AND('Stroke Risk Calculator'!$B$6=Options!$C$7,'Stroke Risk Calculator'!$B$5=Options!$A$2,'Stroke Risk Calculator'!$B$4=Options!$B$2),Calculations!AK$10,
     IF(AND('Stroke Risk Calculator'!$B$6=Options!$C$7,'Stroke Risk Calculator'!$B$5=Options!$A$3,'Stroke Risk Calculator'!$B$4=Options!$B$2),Calculations!AK$11,
        IF(AND('Stroke Risk Calculator'!$B$6=Options!$C$7,'Stroke Risk Calculator'!$B$5=Options!$A$2,'Stroke Risk Calculator'!$B$4=Options!$B$3),Calculations!AK$12,
           IF(AND('Stroke Risk Calculator'!$B$6=Options!$C$7,'Stroke Risk Calculator'!$B$5=Options!$A$3,'Stroke Risk Calculator'!$B$4=Options!$B$3),Calculations!AK$13,
              IF(AND('Stroke Risk Calculator'!$B$6=Options!$C$7,'Stroke Risk Calculator'!$B$5=Options!$A$2,'Stroke Risk Calculator'!$B$4=Options!$B$4),Calculations!AK$14,
                  IF(AND('Stroke Risk Calculator'!$B$6=Options!$C$7,'Stroke Risk Calculator'!$B$5=Options!$A$3,'Stroke Risk Calculator'!$B$4=Options!$B$4),Calculations!AK$15,
                        0
                     )
                 )
              )
           )
        )
)</f>
        <v>0</v>
      </c>
      <c r="AL9">
        <f>IF(AND('Stroke Risk Calculator'!$B$6=Options!$C$7,'Stroke Risk Calculator'!$B$5=Options!$A$2,'Stroke Risk Calculator'!$B$4=Options!$B$2),Calculations!AL$10,
     IF(AND('Stroke Risk Calculator'!$B$6=Options!$C$7,'Stroke Risk Calculator'!$B$5=Options!$A$3,'Stroke Risk Calculator'!$B$4=Options!$B$2),Calculations!AL$11,
        IF(AND('Stroke Risk Calculator'!$B$6=Options!$C$7,'Stroke Risk Calculator'!$B$5=Options!$A$2,'Stroke Risk Calculator'!$B$4=Options!$B$3),Calculations!AL$12,
           IF(AND('Stroke Risk Calculator'!$B$6=Options!$C$7,'Stroke Risk Calculator'!$B$5=Options!$A$3,'Stroke Risk Calculator'!$B$4=Options!$B$3),Calculations!AL$13,
              IF(AND('Stroke Risk Calculator'!$B$6=Options!$C$7,'Stroke Risk Calculator'!$B$5=Options!$A$2,'Stroke Risk Calculator'!$B$4=Options!$B$4),Calculations!AL$14,
                  IF(AND('Stroke Risk Calculator'!$B$6=Options!$C$7,'Stroke Risk Calculator'!$B$5=Options!$A$3,'Stroke Risk Calculator'!$B$4=Options!$B$4),Calculations!AL$15,
                        0
                     )
                 )
              )
           )
        )
)</f>
        <v>0</v>
      </c>
      <c r="AM9">
        <f>IF(AND('Stroke Risk Calculator'!$B$6=Options!$C$7,'Stroke Risk Calculator'!$B$5=Options!$A$2,'Stroke Risk Calculator'!$B$4=Options!$B$2),Calculations!AM$10,
     IF(AND('Stroke Risk Calculator'!$B$6=Options!$C$7,'Stroke Risk Calculator'!$B$5=Options!$A$3,'Stroke Risk Calculator'!$B$4=Options!$B$2),Calculations!AM$11,
        IF(AND('Stroke Risk Calculator'!$B$6=Options!$C$7,'Stroke Risk Calculator'!$B$5=Options!$A$2,'Stroke Risk Calculator'!$B$4=Options!$B$3),Calculations!AM$12,
           IF(AND('Stroke Risk Calculator'!$B$6=Options!$C$7,'Stroke Risk Calculator'!$B$5=Options!$A$3,'Stroke Risk Calculator'!$B$4=Options!$B$3),Calculations!AM$13,
              IF(AND('Stroke Risk Calculator'!$B$6=Options!$C$7,'Stroke Risk Calculator'!$B$5=Options!$A$2,'Stroke Risk Calculator'!$B$4=Options!$B$4),Calculations!AM$14,
                  IF(AND('Stroke Risk Calculator'!$B$6=Options!$C$7,'Stroke Risk Calculator'!$B$5=Options!$A$3,'Stroke Risk Calculator'!$B$4=Options!$B$4),Calculations!AM$15,
                        0
                     )
                 )
              )
           )
        )
)</f>
        <v>0</v>
      </c>
      <c r="AN9">
        <f>IF(AND('Stroke Risk Calculator'!$B$6=Options!$C$7,'Stroke Risk Calculator'!$B$5=Options!$A$2,'Stroke Risk Calculator'!$B$4=Options!$B$2),Calculations!AN$10,
     IF(AND('Stroke Risk Calculator'!$B$6=Options!$C$7,'Stroke Risk Calculator'!$B$5=Options!$A$3,'Stroke Risk Calculator'!$B$4=Options!$B$2),Calculations!AN$11,
        IF(AND('Stroke Risk Calculator'!$B$6=Options!$C$7,'Stroke Risk Calculator'!$B$5=Options!$A$2,'Stroke Risk Calculator'!$B$4=Options!$B$3),Calculations!AN$12,
           IF(AND('Stroke Risk Calculator'!$B$6=Options!$C$7,'Stroke Risk Calculator'!$B$5=Options!$A$3,'Stroke Risk Calculator'!$B$4=Options!$B$3),Calculations!AN$13,
              IF(AND('Stroke Risk Calculator'!$B$6=Options!$C$7,'Stroke Risk Calculator'!$B$5=Options!$A$2,'Stroke Risk Calculator'!$B$4=Options!$B$4),Calculations!AN$14,
                  IF(AND('Stroke Risk Calculator'!$B$6=Options!$C$7,'Stroke Risk Calculator'!$B$5=Options!$A$3,'Stroke Risk Calculator'!$B$4=Options!$B$4),Calculations!AN$15,
                        0
                     )
                 )
              )
           )
        )
)</f>
        <v>0</v>
      </c>
      <c r="AO9">
        <f>IF(AND('Stroke Risk Calculator'!$B$6=Options!$C$7,'Stroke Risk Calculator'!$B$5=Options!$A$2,'Stroke Risk Calculator'!$B$4=Options!$B$2),Calculations!AO$10,
     IF(AND('Stroke Risk Calculator'!$B$6=Options!$C$7,'Stroke Risk Calculator'!$B$5=Options!$A$3,'Stroke Risk Calculator'!$B$4=Options!$B$2),Calculations!AO$11,
        IF(AND('Stroke Risk Calculator'!$B$6=Options!$C$7,'Stroke Risk Calculator'!$B$5=Options!$A$2,'Stroke Risk Calculator'!$B$4=Options!$B$3),Calculations!AO$12,
           IF(AND('Stroke Risk Calculator'!$B$6=Options!$C$7,'Stroke Risk Calculator'!$B$5=Options!$A$3,'Stroke Risk Calculator'!$B$4=Options!$B$3),Calculations!AO$13,
              IF(AND('Stroke Risk Calculator'!$B$6=Options!$C$7,'Stroke Risk Calculator'!$B$5=Options!$A$2,'Stroke Risk Calculator'!$B$4=Options!$B$4),Calculations!AO$14,
                  IF(AND('Stroke Risk Calculator'!$B$6=Options!$C$7,'Stroke Risk Calculator'!$B$5=Options!$A$3,'Stroke Risk Calculator'!$B$4=Options!$B$4),Calculations!AO$15,
                        0
                     )
                 )
              )
           )
        )
)</f>
        <v>0</v>
      </c>
      <c r="AP9">
        <f>IF(AND('Stroke Risk Calculator'!$B$6=Options!$C$7,'Stroke Risk Calculator'!$B$5=Options!$A$2,'Stroke Risk Calculator'!$B$4=Options!$B$2),Calculations!AP$10,
     IF(AND('Stroke Risk Calculator'!$B$6=Options!$C$7,'Stroke Risk Calculator'!$B$5=Options!$A$3,'Stroke Risk Calculator'!$B$4=Options!$B$2),Calculations!AP$11,
        IF(AND('Stroke Risk Calculator'!$B$6=Options!$C$7,'Stroke Risk Calculator'!$B$5=Options!$A$2,'Stroke Risk Calculator'!$B$4=Options!$B$3),Calculations!AP$12,
           IF(AND('Stroke Risk Calculator'!$B$6=Options!$C$7,'Stroke Risk Calculator'!$B$5=Options!$A$3,'Stroke Risk Calculator'!$B$4=Options!$B$3),Calculations!AP$13,
              IF(AND('Stroke Risk Calculator'!$B$6=Options!$C$7,'Stroke Risk Calculator'!$B$5=Options!$A$2,'Stroke Risk Calculator'!$B$4=Options!$B$4),Calculations!AP$14,
                  IF(AND('Stroke Risk Calculator'!$B$6=Options!$C$7,'Stroke Risk Calculator'!$B$5=Options!$A$3,'Stroke Risk Calculator'!$B$4=Options!$B$4),Calculations!AP$15,
                        0
                     )
                 )
              )
           )
        )
)</f>
        <v>0</v>
      </c>
      <c r="AQ9">
        <f>IF(AND('Stroke Risk Calculator'!$B$6=Options!$C$7,'Stroke Risk Calculator'!$B$5=Options!$A$2,'Stroke Risk Calculator'!$B$4=Options!$B$2),Calculations!AQ$10,
     IF(AND('Stroke Risk Calculator'!$B$6=Options!$C$7,'Stroke Risk Calculator'!$B$5=Options!$A$3,'Stroke Risk Calculator'!$B$4=Options!$B$2),Calculations!AQ$11,
        IF(AND('Stroke Risk Calculator'!$B$6=Options!$C$7,'Stroke Risk Calculator'!$B$5=Options!$A$2,'Stroke Risk Calculator'!$B$4=Options!$B$3),Calculations!AQ$12,
           IF(AND('Stroke Risk Calculator'!$B$6=Options!$C$7,'Stroke Risk Calculator'!$B$5=Options!$A$3,'Stroke Risk Calculator'!$B$4=Options!$B$3),Calculations!AQ$13,
              IF(AND('Stroke Risk Calculator'!$B$6=Options!$C$7,'Stroke Risk Calculator'!$B$5=Options!$A$2,'Stroke Risk Calculator'!$B$4=Options!$B$4),Calculations!AQ$14,
                  IF(AND('Stroke Risk Calculator'!$B$6=Options!$C$7,'Stroke Risk Calculator'!$B$5=Options!$A$3,'Stroke Risk Calculator'!$B$4=Options!$B$4),Calculations!AQ$15,
                        0
                     )
                 )
              )
           )
        )
)</f>
        <v>0</v>
      </c>
      <c r="AR9">
        <f>IF(AND('Stroke Risk Calculator'!$B$6=Options!$C$7,'Stroke Risk Calculator'!$B$5=Options!$A$2,'Stroke Risk Calculator'!$B$4=Options!$B$2),Calculations!AR$10,
     IF(AND('Stroke Risk Calculator'!$B$6=Options!$C$7,'Stroke Risk Calculator'!$B$5=Options!$A$3,'Stroke Risk Calculator'!$B$4=Options!$B$2),Calculations!AR$11,
        IF(AND('Stroke Risk Calculator'!$B$6=Options!$C$7,'Stroke Risk Calculator'!$B$5=Options!$A$2,'Stroke Risk Calculator'!$B$4=Options!$B$3),Calculations!AR$12,
           IF(AND('Stroke Risk Calculator'!$B$6=Options!$C$7,'Stroke Risk Calculator'!$B$5=Options!$A$3,'Stroke Risk Calculator'!$B$4=Options!$B$3),Calculations!AR$13,
              IF(AND('Stroke Risk Calculator'!$B$6=Options!$C$7,'Stroke Risk Calculator'!$B$5=Options!$A$2,'Stroke Risk Calculator'!$B$4=Options!$B$4),Calculations!AR$14,
                  IF(AND('Stroke Risk Calculator'!$B$6=Options!$C$7,'Stroke Risk Calculator'!$B$5=Options!$A$3,'Stroke Risk Calculator'!$B$4=Options!$B$4),Calculations!AR$15,
                        0
                     )
                 )
              )
           )
        )
)</f>
        <v>0</v>
      </c>
      <c r="AS9">
        <f>IF(AND('Stroke Risk Calculator'!$B$6=Options!$C$7,'Stroke Risk Calculator'!$B$5=Options!$A$2,'Stroke Risk Calculator'!$B$4=Options!$B$2),Calculations!AS$10,
     IF(AND('Stroke Risk Calculator'!$B$6=Options!$C$7,'Stroke Risk Calculator'!$B$5=Options!$A$3,'Stroke Risk Calculator'!$B$4=Options!$B$2),Calculations!AS$11,
        IF(AND('Stroke Risk Calculator'!$B$6=Options!$C$7,'Stroke Risk Calculator'!$B$5=Options!$A$2,'Stroke Risk Calculator'!$B$4=Options!$B$3),Calculations!AS$12,
           IF(AND('Stroke Risk Calculator'!$B$6=Options!$C$7,'Stroke Risk Calculator'!$B$5=Options!$A$3,'Stroke Risk Calculator'!$B$4=Options!$B$3),Calculations!AS$13,
              IF(AND('Stroke Risk Calculator'!$B$6=Options!$C$7,'Stroke Risk Calculator'!$B$5=Options!$A$2,'Stroke Risk Calculator'!$B$4=Options!$B$4),Calculations!AS$14,
                  IF(AND('Stroke Risk Calculator'!$B$6=Options!$C$7,'Stroke Risk Calculator'!$B$5=Options!$A$3,'Stroke Risk Calculator'!$B$4=Options!$B$4),Calculations!AS$15,
                        0
                     )
                 )
              )
           )
        )
)</f>
        <v>0</v>
      </c>
      <c r="AT9">
        <f>IF(AND('Stroke Risk Calculator'!$B$6=Options!$C$7,'Stroke Risk Calculator'!$B$5=Options!$A$2,'Stroke Risk Calculator'!$B$4=Options!$B$2),Calculations!AT$10,
     IF(AND('Stroke Risk Calculator'!$B$6=Options!$C$7,'Stroke Risk Calculator'!$B$5=Options!$A$3,'Stroke Risk Calculator'!$B$4=Options!$B$2),Calculations!AT$11,
        IF(AND('Stroke Risk Calculator'!$B$6=Options!$C$7,'Stroke Risk Calculator'!$B$5=Options!$A$2,'Stroke Risk Calculator'!$B$4=Options!$B$3),Calculations!AT$12,
           IF(AND('Stroke Risk Calculator'!$B$6=Options!$C$7,'Stroke Risk Calculator'!$B$5=Options!$A$3,'Stroke Risk Calculator'!$B$4=Options!$B$3),Calculations!AT$13,
              IF(AND('Stroke Risk Calculator'!$B$6=Options!$C$7,'Stroke Risk Calculator'!$B$5=Options!$A$2,'Stroke Risk Calculator'!$B$4=Options!$B$4),Calculations!AT$14,
                  IF(AND('Stroke Risk Calculator'!$B$6=Options!$C$7,'Stroke Risk Calculator'!$B$5=Options!$A$3,'Stroke Risk Calculator'!$B$4=Options!$B$4),Calculations!AT$15,
                        0
                     )
                 )
              )
           )
        )
)</f>
        <v>0</v>
      </c>
      <c r="AU9">
        <f>IF(AND('Stroke Risk Calculator'!$B$6=Options!$C$7,'Stroke Risk Calculator'!$B$5=Options!$A$2,'Stroke Risk Calculator'!$B$4=Options!$B$2),Calculations!AU$10,
     IF(AND('Stroke Risk Calculator'!$B$6=Options!$C$7,'Stroke Risk Calculator'!$B$5=Options!$A$3,'Stroke Risk Calculator'!$B$4=Options!$B$2),Calculations!AU$11,
        IF(AND('Stroke Risk Calculator'!$B$6=Options!$C$7,'Stroke Risk Calculator'!$B$5=Options!$A$2,'Stroke Risk Calculator'!$B$4=Options!$B$3),Calculations!AU$12,
           IF(AND('Stroke Risk Calculator'!$B$6=Options!$C$7,'Stroke Risk Calculator'!$B$5=Options!$A$3,'Stroke Risk Calculator'!$B$4=Options!$B$3),Calculations!AU$13,
              IF(AND('Stroke Risk Calculator'!$B$6=Options!$C$7,'Stroke Risk Calculator'!$B$5=Options!$A$2,'Stroke Risk Calculator'!$B$4=Options!$B$4),Calculations!AU$14,
                  IF(AND('Stroke Risk Calculator'!$B$6=Options!$C$7,'Stroke Risk Calculator'!$B$5=Options!$A$3,'Stroke Risk Calculator'!$B$4=Options!$B$4),Calculations!AU$15,
                        0
                     )
                 )
              )
           )
        )
)</f>
        <v>0</v>
      </c>
      <c r="AV9">
        <f>IF(AND('Stroke Risk Calculator'!$B$6=Options!$C$7,'Stroke Risk Calculator'!$B$5=Options!$A$2,'Stroke Risk Calculator'!$B$4=Options!$B$2),Calculations!AV$10,
     IF(AND('Stroke Risk Calculator'!$B$6=Options!$C$7,'Stroke Risk Calculator'!$B$5=Options!$A$3,'Stroke Risk Calculator'!$B$4=Options!$B$2),Calculations!AV$11,
        IF(AND('Stroke Risk Calculator'!$B$6=Options!$C$7,'Stroke Risk Calculator'!$B$5=Options!$A$2,'Stroke Risk Calculator'!$B$4=Options!$B$3),Calculations!AV$12,
           IF(AND('Stroke Risk Calculator'!$B$6=Options!$C$7,'Stroke Risk Calculator'!$B$5=Options!$A$3,'Stroke Risk Calculator'!$B$4=Options!$B$3),Calculations!AV$13,
              IF(AND('Stroke Risk Calculator'!$B$6=Options!$C$7,'Stroke Risk Calculator'!$B$5=Options!$A$2,'Stroke Risk Calculator'!$B$4=Options!$B$4),Calculations!AV$14,
                  IF(AND('Stroke Risk Calculator'!$B$6=Options!$C$7,'Stroke Risk Calculator'!$B$5=Options!$A$3,'Stroke Risk Calculator'!$B$4=Options!$B$4),Calculations!AV$15,
                        0
                     )
                 )
              )
           )
        )
)</f>
        <v>0</v>
      </c>
      <c r="AW9">
        <f>IF(AND('Stroke Risk Calculator'!$B$6=Options!$C$7,'Stroke Risk Calculator'!$B$5=Options!$A$2,'Stroke Risk Calculator'!$B$4=Options!$B$2),Calculations!AW$10,
     IF(AND('Stroke Risk Calculator'!$B$6=Options!$C$7,'Stroke Risk Calculator'!$B$5=Options!$A$3,'Stroke Risk Calculator'!$B$4=Options!$B$2),Calculations!AW$11,
        IF(AND('Stroke Risk Calculator'!$B$6=Options!$C$7,'Stroke Risk Calculator'!$B$5=Options!$A$2,'Stroke Risk Calculator'!$B$4=Options!$B$3),Calculations!AW$12,
           IF(AND('Stroke Risk Calculator'!$B$6=Options!$C$7,'Stroke Risk Calculator'!$B$5=Options!$A$3,'Stroke Risk Calculator'!$B$4=Options!$B$3),Calculations!AW$13,
              IF(AND('Stroke Risk Calculator'!$B$6=Options!$C$7,'Stroke Risk Calculator'!$B$5=Options!$A$2,'Stroke Risk Calculator'!$B$4=Options!$B$4),Calculations!AW$14,
                  IF(AND('Stroke Risk Calculator'!$B$6=Options!$C$7,'Stroke Risk Calculator'!$B$5=Options!$A$3,'Stroke Risk Calculator'!$B$4=Options!$B$4),Calculations!AW$15,
                        0
                     )
                 )
              )
           )
        )
)</f>
        <v>0</v>
      </c>
      <c r="AX9">
        <f>IF(AND('Stroke Risk Calculator'!$B$6=Options!$C$7,'Stroke Risk Calculator'!$B$5=Options!$A$2,'Stroke Risk Calculator'!$B$4=Options!$B$2),Calculations!AX$10,
     IF(AND('Stroke Risk Calculator'!$B$6=Options!$C$7,'Stroke Risk Calculator'!$B$5=Options!$A$3,'Stroke Risk Calculator'!$B$4=Options!$B$2),Calculations!AX$11,
        IF(AND('Stroke Risk Calculator'!$B$6=Options!$C$7,'Stroke Risk Calculator'!$B$5=Options!$A$2,'Stroke Risk Calculator'!$B$4=Options!$B$3),Calculations!AX$12,
           IF(AND('Stroke Risk Calculator'!$B$6=Options!$C$7,'Stroke Risk Calculator'!$B$5=Options!$A$3,'Stroke Risk Calculator'!$B$4=Options!$B$3),Calculations!AX$13,
              IF(AND('Stroke Risk Calculator'!$B$6=Options!$C$7,'Stroke Risk Calculator'!$B$5=Options!$A$2,'Stroke Risk Calculator'!$B$4=Options!$B$4),Calculations!AX$14,
                  IF(AND('Stroke Risk Calculator'!$B$6=Options!$C$7,'Stroke Risk Calculator'!$B$5=Options!$A$3,'Stroke Risk Calculator'!$B$4=Options!$B$4),Calculations!AX$15,
                        0
                     )
                 )
              )
           )
        )
)</f>
        <v>0</v>
      </c>
      <c r="AY9">
        <f>IF(AND('Stroke Risk Calculator'!$B$6=Options!$C$7,'Stroke Risk Calculator'!$B$5=Options!$A$2,'Stroke Risk Calculator'!$B$4=Options!$B$2),Calculations!AY$10,
     IF(AND('Stroke Risk Calculator'!$B$6=Options!$C$7,'Stroke Risk Calculator'!$B$5=Options!$A$3,'Stroke Risk Calculator'!$B$4=Options!$B$2),Calculations!AY$11,
        IF(AND('Stroke Risk Calculator'!$B$6=Options!$C$7,'Stroke Risk Calculator'!$B$5=Options!$A$2,'Stroke Risk Calculator'!$B$4=Options!$B$3),Calculations!AY$12,
           IF(AND('Stroke Risk Calculator'!$B$6=Options!$C$7,'Stroke Risk Calculator'!$B$5=Options!$A$3,'Stroke Risk Calculator'!$B$4=Options!$B$3),Calculations!AY$13,
              IF(AND('Stroke Risk Calculator'!$B$6=Options!$C$7,'Stroke Risk Calculator'!$B$5=Options!$A$2,'Stroke Risk Calculator'!$B$4=Options!$B$4),Calculations!AY$14,
                  IF(AND('Stroke Risk Calculator'!$B$6=Options!$C$7,'Stroke Risk Calculator'!$B$5=Options!$A$3,'Stroke Risk Calculator'!$B$4=Options!$B$4),Calculations!AY$15,
                        0
                     )
                 )
              )
           )
        )
)</f>
        <v>0</v>
      </c>
      <c r="AZ9">
        <f>IF(AND('Stroke Risk Calculator'!$B$6=Options!$C$7,'Stroke Risk Calculator'!$B$5=Options!$A$2,'Stroke Risk Calculator'!$B$4=Options!$B$2),Calculations!AZ$10,
     IF(AND('Stroke Risk Calculator'!$B$6=Options!$C$7,'Stroke Risk Calculator'!$B$5=Options!$A$3,'Stroke Risk Calculator'!$B$4=Options!$B$2),Calculations!AZ$11,
        IF(AND('Stroke Risk Calculator'!$B$6=Options!$C$7,'Stroke Risk Calculator'!$B$5=Options!$A$2,'Stroke Risk Calculator'!$B$4=Options!$B$3),Calculations!AZ$12,
           IF(AND('Stroke Risk Calculator'!$B$6=Options!$C$7,'Stroke Risk Calculator'!$B$5=Options!$A$3,'Stroke Risk Calculator'!$B$4=Options!$B$3),Calculations!AZ$13,
              IF(AND('Stroke Risk Calculator'!$B$6=Options!$C$7,'Stroke Risk Calculator'!$B$5=Options!$A$2,'Stroke Risk Calculator'!$B$4=Options!$B$4),Calculations!AZ$14,
                  IF(AND('Stroke Risk Calculator'!$B$6=Options!$C$7,'Stroke Risk Calculator'!$B$5=Options!$A$3,'Stroke Risk Calculator'!$B$4=Options!$B$4),Calculations!AZ$15,
                        0
                     )
                 )
              )
           )
        )
)</f>
        <v>0</v>
      </c>
      <c r="BA9">
        <f>IF(AND('Stroke Risk Calculator'!$B$6=Options!$C$7,'Stroke Risk Calculator'!$B$5=Options!$A$2,'Stroke Risk Calculator'!$B$4=Options!$B$2),Calculations!BA$10,
     IF(AND('Stroke Risk Calculator'!$B$6=Options!$C$7,'Stroke Risk Calculator'!$B$5=Options!$A$3,'Stroke Risk Calculator'!$B$4=Options!$B$2),Calculations!BA$11,
        IF(AND('Stroke Risk Calculator'!$B$6=Options!$C$7,'Stroke Risk Calculator'!$B$5=Options!$A$2,'Stroke Risk Calculator'!$B$4=Options!$B$3),Calculations!BA$12,
           IF(AND('Stroke Risk Calculator'!$B$6=Options!$C$7,'Stroke Risk Calculator'!$B$5=Options!$A$3,'Stroke Risk Calculator'!$B$4=Options!$B$3),Calculations!BA$13,
              IF(AND('Stroke Risk Calculator'!$B$6=Options!$C$7,'Stroke Risk Calculator'!$B$5=Options!$A$2,'Stroke Risk Calculator'!$B$4=Options!$B$4),Calculations!BA$14,
                  IF(AND('Stroke Risk Calculator'!$B$6=Options!$C$7,'Stroke Risk Calculator'!$B$5=Options!$A$3,'Stroke Risk Calculator'!$B$4=Options!$B$4),Calculations!BA$15,
                        0
                     )
                 )
              )
           )
        )
)</f>
        <v>0</v>
      </c>
      <c r="BB9">
        <f>IF(AND('Stroke Risk Calculator'!$B$6=Options!$C$7,'Stroke Risk Calculator'!$B$5=Options!$A$2,'Stroke Risk Calculator'!$B$4=Options!$B$2),Calculations!BB$10,
     IF(AND('Stroke Risk Calculator'!$B$6=Options!$C$7,'Stroke Risk Calculator'!$B$5=Options!$A$3,'Stroke Risk Calculator'!$B$4=Options!$B$2),Calculations!BB$11,
        IF(AND('Stroke Risk Calculator'!$B$6=Options!$C$7,'Stroke Risk Calculator'!$B$5=Options!$A$2,'Stroke Risk Calculator'!$B$4=Options!$B$3),Calculations!BB$12,
           IF(AND('Stroke Risk Calculator'!$B$6=Options!$C$7,'Stroke Risk Calculator'!$B$5=Options!$A$3,'Stroke Risk Calculator'!$B$4=Options!$B$3),Calculations!BB$13,
              IF(AND('Stroke Risk Calculator'!$B$6=Options!$C$7,'Stroke Risk Calculator'!$B$5=Options!$A$2,'Stroke Risk Calculator'!$B$4=Options!$B$4),Calculations!BB$14,
                  IF(AND('Stroke Risk Calculator'!$B$6=Options!$C$7,'Stroke Risk Calculator'!$B$5=Options!$A$3,'Stroke Risk Calculator'!$B$4=Options!$B$4),Calculations!BB$15,
                        0
                     )
                 )
              )
           )
        )
)</f>
        <v>0</v>
      </c>
      <c r="BC9">
        <f>IF(AND('Stroke Risk Calculator'!$B$6=Options!$C$7,'Stroke Risk Calculator'!$B$5=Options!$A$2,'Stroke Risk Calculator'!$B$4=Options!$B$2),Calculations!BC$10,
     IF(AND('Stroke Risk Calculator'!$B$6=Options!$C$7,'Stroke Risk Calculator'!$B$5=Options!$A$3,'Stroke Risk Calculator'!$B$4=Options!$B$2),Calculations!BC$11,
        IF(AND('Stroke Risk Calculator'!$B$6=Options!$C$7,'Stroke Risk Calculator'!$B$5=Options!$A$2,'Stroke Risk Calculator'!$B$4=Options!$B$3),Calculations!BC$12,
           IF(AND('Stroke Risk Calculator'!$B$6=Options!$C$7,'Stroke Risk Calculator'!$B$5=Options!$A$3,'Stroke Risk Calculator'!$B$4=Options!$B$3),Calculations!BC$13,
              IF(AND('Stroke Risk Calculator'!$B$6=Options!$C$7,'Stroke Risk Calculator'!$B$5=Options!$A$2,'Stroke Risk Calculator'!$B$4=Options!$B$4),Calculations!BC$14,
                  IF(AND('Stroke Risk Calculator'!$B$6=Options!$C$7,'Stroke Risk Calculator'!$B$5=Options!$A$3,'Stroke Risk Calculator'!$B$4=Options!$B$4),Calculations!BC$15,
                        0
                     )
                 )
              )
           )
        )
)</f>
        <v>0</v>
      </c>
      <c r="BD9">
        <f>IF(AND('Stroke Risk Calculator'!$B$6=Options!$C$7,'Stroke Risk Calculator'!$B$5=Options!$A$2,'Stroke Risk Calculator'!$B$4=Options!$B$2),Calculations!BD$10,
     IF(AND('Stroke Risk Calculator'!$B$6=Options!$C$7,'Stroke Risk Calculator'!$B$5=Options!$A$3,'Stroke Risk Calculator'!$B$4=Options!$B$2),Calculations!BD$11,
        IF(AND('Stroke Risk Calculator'!$B$6=Options!$C$7,'Stroke Risk Calculator'!$B$5=Options!$A$2,'Stroke Risk Calculator'!$B$4=Options!$B$3),Calculations!BD$12,
           IF(AND('Stroke Risk Calculator'!$B$6=Options!$C$7,'Stroke Risk Calculator'!$B$5=Options!$A$3,'Stroke Risk Calculator'!$B$4=Options!$B$3),Calculations!BD$13,
              IF(AND('Stroke Risk Calculator'!$B$6=Options!$C$7,'Stroke Risk Calculator'!$B$5=Options!$A$2,'Stroke Risk Calculator'!$B$4=Options!$B$4),Calculations!BD$14,
                  IF(AND('Stroke Risk Calculator'!$B$6=Options!$C$7,'Stroke Risk Calculator'!$B$5=Options!$A$3,'Stroke Risk Calculator'!$B$4=Options!$B$4),Calculations!BD$15,
                        0
                     )
                 )
              )
           )
        )
)</f>
        <v>0</v>
      </c>
      <c r="BE9">
        <f>IF(AND('Stroke Risk Calculator'!$B$6=Options!$C$7,'Stroke Risk Calculator'!$B$5=Options!$A$2,'Stroke Risk Calculator'!$B$4=Options!$B$2),Calculations!BE$10,
     IF(AND('Stroke Risk Calculator'!$B$6=Options!$C$7,'Stroke Risk Calculator'!$B$5=Options!$A$3,'Stroke Risk Calculator'!$B$4=Options!$B$2),Calculations!BE$11,
        IF(AND('Stroke Risk Calculator'!$B$6=Options!$C$7,'Stroke Risk Calculator'!$B$5=Options!$A$2,'Stroke Risk Calculator'!$B$4=Options!$B$3),Calculations!BE$12,
           IF(AND('Stroke Risk Calculator'!$B$6=Options!$C$7,'Stroke Risk Calculator'!$B$5=Options!$A$3,'Stroke Risk Calculator'!$B$4=Options!$B$3),Calculations!BE$13,
              IF(AND('Stroke Risk Calculator'!$B$6=Options!$C$7,'Stroke Risk Calculator'!$B$5=Options!$A$2,'Stroke Risk Calculator'!$B$4=Options!$B$4),Calculations!BE$14,
                  IF(AND('Stroke Risk Calculator'!$B$6=Options!$C$7,'Stroke Risk Calculator'!$B$5=Options!$A$3,'Stroke Risk Calculator'!$B$4=Options!$B$4),Calculations!BE$15,
                        0
                     )
                 )
              )
           )
        )
)</f>
        <v>0</v>
      </c>
      <c r="BF9">
        <f>IF(AND('Stroke Risk Calculator'!$B$6=Options!$C$7,'Stroke Risk Calculator'!$B$5=Options!$A$2,'Stroke Risk Calculator'!$B$4=Options!$B$2),Calculations!BF$10,
     IF(AND('Stroke Risk Calculator'!$B$6=Options!$C$7,'Stroke Risk Calculator'!$B$5=Options!$A$3,'Stroke Risk Calculator'!$B$4=Options!$B$2),Calculations!BF$11,
        IF(AND('Stroke Risk Calculator'!$B$6=Options!$C$7,'Stroke Risk Calculator'!$B$5=Options!$A$2,'Stroke Risk Calculator'!$B$4=Options!$B$3),Calculations!BF$12,
           IF(AND('Stroke Risk Calculator'!$B$6=Options!$C$7,'Stroke Risk Calculator'!$B$5=Options!$A$3,'Stroke Risk Calculator'!$B$4=Options!$B$3),Calculations!BF$13,
              IF(AND('Stroke Risk Calculator'!$B$6=Options!$C$7,'Stroke Risk Calculator'!$B$5=Options!$A$2,'Stroke Risk Calculator'!$B$4=Options!$B$4),Calculations!BF$14,
                  IF(AND('Stroke Risk Calculator'!$B$6=Options!$C$7,'Stroke Risk Calculator'!$B$5=Options!$A$3,'Stroke Risk Calculator'!$B$4=Options!$B$4),Calculations!BF$15,
                        0
                     )
                 )
              )
           )
        )
)</f>
        <v>0</v>
      </c>
      <c r="BG9">
        <f>IF(AND('Stroke Risk Calculator'!$B$6=Options!$C$7,'Stroke Risk Calculator'!$B$5=Options!$A$2,'Stroke Risk Calculator'!$B$4=Options!$B$2),Calculations!BG$10,
     IF(AND('Stroke Risk Calculator'!$B$6=Options!$C$7,'Stroke Risk Calculator'!$B$5=Options!$A$3,'Stroke Risk Calculator'!$B$4=Options!$B$2),Calculations!BG$11,
        IF(AND('Stroke Risk Calculator'!$B$6=Options!$C$7,'Stroke Risk Calculator'!$B$5=Options!$A$2,'Stroke Risk Calculator'!$B$4=Options!$B$3),Calculations!BG$12,
           IF(AND('Stroke Risk Calculator'!$B$6=Options!$C$7,'Stroke Risk Calculator'!$B$5=Options!$A$3,'Stroke Risk Calculator'!$B$4=Options!$B$3),Calculations!BG$13,
              IF(AND('Stroke Risk Calculator'!$B$6=Options!$C$7,'Stroke Risk Calculator'!$B$5=Options!$A$2,'Stroke Risk Calculator'!$B$4=Options!$B$4),Calculations!BG$14,
                  IF(AND('Stroke Risk Calculator'!$B$6=Options!$C$7,'Stroke Risk Calculator'!$B$5=Options!$A$3,'Stroke Risk Calculator'!$B$4=Options!$B$4),Calculations!BG$15,
                        0
                     )
                 )
              )
           )
        )
)</f>
        <v>0</v>
      </c>
      <c r="BH9">
        <f>IF(AND('Stroke Risk Calculator'!$B$6=Options!$C$7,'Stroke Risk Calculator'!$B$5=Options!$A$2,'Stroke Risk Calculator'!$B$4=Options!$B$2),Calculations!BH$10,
     IF(AND('Stroke Risk Calculator'!$B$6=Options!$C$7,'Stroke Risk Calculator'!$B$5=Options!$A$3,'Stroke Risk Calculator'!$B$4=Options!$B$2),Calculations!BH$11,
        IF(AND('Stroke Risk Calculator'!$B$6=Options!$C$7,'Stroke Risk Calculator'!$B$5=Options!$A$2,'Stroke Risk Calculator'!$B$4=Options!$B$3),Calculations!BH$12,
           IF(AND('Stroke Risk Calculator'!$B$6=Options!$C$7,'Stroke Risk Calculator'!$B$5=Options!$A$3,'Stroke Risk Calculator'!$B$4=Options!$B$3),Calculations!BH$13,
              IF(AND('Stroke Risk Calculator'!$B$6=Options!$C$7,'Stroke Risk Calculator'!$B$5=Options!$A$2,'Stroke Risk Calculator'!$B$4=Options!$B$4),Calculations!BH$14,
                  IF(AND('Stroke Risk Calculator'!$B$6=Options!$C$7,'Stroke Risk Calculator'!$B$5=Options!$A$3,'Stroke Risk Calculator'!$B$4=Options!$B$4),Calculations!BH$15,
                        0
                     )
                 )
              )
           )
        )
)</f>
        <v>0</v>
      </c>
      <c r="BI9">
        <f>IF(AND('Stroke Risk Calculator'!$B$6=Options!$C$7,'Stroke Risk Calculator'!$B$5=Options!$A$2,'Stroke Risk Calculator'!$B$4=Options!$B$2),Calculations!BI$10,
     IF(AND('Stroke Risk Calculator'!$B$6=Options!$C$7,'Stroke Risk Calculator'!$B$5=Options!$A$3,'Stroke Risk Calculator'!$B$4=Options!$B$2),Calculations!BI$11,
        IF(AND('Stroke Risk Calculator'!$B$6=Options!$C$7,'Stroke Risk Calculator'!$B$5=Options!$A$2,'Stroke Risk Calculator'!$B$4=Options!$B$3),Calculations!BI$12,
           IF(AND('Stroke Risk Calculator'!$B$6=Options!$C$7,'Stroke Risk Calculator'!$B$5=Options!$A$3,'Stroke Risk Calculator'!$B$4=Options!$B$3),Calculations!BI$13,
              IF(AND('Stroke Risk Calculator'!$B$6=Options!$C$7,'Stroke Risk Calculator'!$B$5=Options!$A$2,'Stroke Risk Calculator'!$B$4=Options!$B$4),Calculations!BI$14,
                  IF(AND('Stroke Risk Calculator'!$B$6=Options!$C$7,'Stroke Risk Calculator'!$B$5=Options!$A$3,'Stroke Risk Calculator'!$B$4=Options!$B$4),Calculations!BI$15,
                        0
                     )
                 )
              )
           )
        )
)</f>
        <v>0</v>
      </c>
      <c r="BJ9">
        <f>IF(AND('Stroke Risk Calculator'!$B$6=Options!$C$7,'Stroke Risk Calculator'!$B$5=Options!$A$2,'Stroke Risk Calculator'!$B$4=Options!$B$2),Calculations!BJ$10,
     IF(AND('Stroke Risk Calculator'!$B$6=Options!$C$7,'Stroke Risk Calculator'!$B$5=Options!$A$3,'Stroke Risk Calculator'!$B$4=Options!$B$2),Calculations!BJ$11,
        IF(AND('Stroke Risk Calculator'!$B$6=Options!$C$7,'Stroke Risk Calculator'!$B$5=Options!$A$2,'Stroke Risk Calculator'!$B$4=Options!$B$3),Calculations!BJ$12,
           IF(AND('Stroke Risk Calculator'!$B$6=Options!$C$7,'Stroke Risk Calculator'!$B$5=Options!$A$3,'Stroke Risk Calculator'!$B$4=Options!$B$3),Calculations!BJ$13,
              IF(AND('Stroke Risk Calculator'!$B$6=Options!$C$7,'Stroke Risk Calculator'!$B$5=Options!$A$2,'Stroke Risk Calculator'!$B$4=Options!$B$4),Calculations!BJ$14,
                  IF(AND('Stroke Risk Calculator'!$B$6=Options!$C$7,'Stroke Risk Calculator'!$B$5=Options!$A$3,'Stroke Risk Calculator'!$B$4=Options!$B$4),Calculations!BJ$15,
                        0
                     )
                 )
              )
           )
        )
)</f>
        <v>0</v>
      </c>
      <c r="BK9">
        <f>IF(AND('Stroke Risk Calculator'!$B$6=Options!$C$7,'Stroke Risk Calculator'!$B$5=Options!$A$2,'Stroke Risk Calculator'!$B$4=Options!$B$2),Calculations!BK$10,
     IF(AND('Stroke Risk Calculator'!$B$6=Options!$C$7,'Stroke Risk Calculator'!$B$5=Options!$A$3,'Stroke Risk Calculator'!$B$4=Options!$B$2),Calculations!BK$11,
        IF(AND('Stroke Risk Calculator'!$B$6=Options!$C$7,'Stroke Risk Calculator'!$B$5=Options!$A$2,'Stroke Risk Calculator'!$B$4=Options!$B$3),Calculations!BK$12,
           IF(AND('Stroke Risk Calculator'!$B$6=Options!$C$7,'Stroke Risk Calculator'!$B$5=Options!$A$3,'Stroke Risk Calculator'!$B$4=Options!$B$3),Calculations!BK$13,
              IF(AND('Stroke Risk Calculator'!$B$6=Options!$C$7,'Stroke Risk Calculator'!$B$5=Options!$A$2,'Stroke Risk Calculator'!$B$4=Options!$B$4),Calculations!BK$14,
                  IF(AND('Stroke Risk Calculator'!$B$6=Options!$C$7,'Stroke Risk Calculator'!$B$5=Options!$A$3,'Stroke Risk Calculator'!$B$4=Options!$B$4),Calculations!BK$15,
                        0
                     )
                 )
              )
           )
        )
)</f>
        <v>0</v>
      </c>
      <c r="BL9">
        <f>IF(AND('Stroke Risk Calculator'!$B$6=Options!$C$7,'Stroke Risk Calculator'!$B$5=Options!$A$2,'Stroke Risk Calculator'!$B$4=Options!$B$2),Calculations!BL$10,
     IF(AND('Stroke Risk Calculator'!$B$6=Options!$C$7,'Stroke Risk Calculator'!$B$5=Options!$A$3,'Stroke Risk Calculator'!$B$4=Options!$B$2),Calculations!BL$11,
        IF(AND('Stroke Risk Calculator'!$B$6=Options!$C$7,'Stroke Risk Calculator'!$B$5=Options!$A$2,'Stroke Risk Calculator'!$B$4=Options!$B$3),Calculations!BL$12,
           IF(AND('Stroke Risk Calculator'!$B$6=Options!$C$7,'Stroke Risk Calculator'!$B$5=Options!$A$3,'Stroke Risk Calculator'!$B$4=Options!$B$3),Calculations!BL$13,
              IF(AND('Stroke Risk Calculator'!$B$6=Options!$C$7,'Stroke Risk Calculator'!$B$5=Options!$A$2,'Stroke Risk Calculator'!$B$4=Options!$B$4),Calculations!BL$14,
                  IF(AND('Stroke Risk Calculator'!$B$6=Options!$C$7,'Stroke Risk Calculator'!$B$5=Options!$A$3,'Stroke Risk Calculator'!$B$4=Options!$B$4),Calculations!BL$15,
                        0
                     )
                 )
              )
           )
        )
)</f>
        <v>0</v>
      </c>
      <c r="BM9">
        <f>IF(AND('Stroke Risk Calculator'!$B$6=Options!$C$7,'Stroke Risk Calculator'!$B$5=Options!$A$2,'Stroke Risk Calculator'!$B$4=Options!$B$2),Calculations!BM$10,
     IF(AND('Stroke Risk Calculator'!$B$6=Options!$C$7,'Stroke Risk Calculator'!$B$5=Options!$A$3,'Stroke Risk Calculator'!$B$4=Options!$B$2),Calculations!BM$11,
        IF(AND('Stroke Risk Calculator'!$B$6=Options!$C$7,'Stroke Risk Calculator'!$B$5=Options!$A$2,'Stroke Risk Calculator'!$B$4=Options!$B$3),Calculations!BM$12,
           IF(AND('Stroke Risk Calculator'!$B$6=Options!$C$7,'Stroke Risk Calculator'!$B$5=Options!$A$3,'Stroke Risk Calculator'!$B$4=Options!$B$3),Calculations!BM$13,
              IF(AND('Stroke Risk Calculator'!$B$6=Options!$C$7,'Stroke Risk Calculator'!$B$5=Options!$A$2,'Stroke Risk Calculator'!$B$4=Options!$B$4),Calculations!BM$14,
                  IF(AND('Stroke Risk Calculator'!$B$6=Options!$C$7,'Stroke Risk Calculator'!$B$5=Options!$A$3,'Stroke Risk Calculator'!$B$4=Options!$B$4),Calculations!BM$15,
                        0
                     )
                 )
              )
           )
        )
)</f>
        <v>0</v>
      </c>
      <c r="BN9">
        <f>IF(AND('Stroke Risk Calculator'!$B$6=Options!$C$7,'Stroke Risk Calculator'!$B$5=Options!$A$2,'Stroke Risk Calculator'!$B$4=Options!$B$2),Calculations!BN$10,
     IF(AND('Stroke Risk Calculator'!$B$6=Options!$C$7,'Stroke Risk Calculator'!$B$5=Options!$A$3,'Stroke Risk Calculator'!$B$4=Options!$B$2),Calculations!BN$11,
        IF(AND('Stroke Risk Calculator'!$B$6=Options!$C$7,'Stroke Risk Calculator'!$B$5=Options!$A$2,'Stroke Risk Calculator'!$B$4=Options!$B$3),Calculations!BN$12,
           IF(AND('Stroke Risk Calculator'!$B$6=Options!$C$7,'Stroke Risk Calculator'!$B$5=Options!$A$3,'Stroke Risk Calculator'!$B$4=Options!$B$3),Calculations!BN$13,
              IF(AND('Stroke Risk Calculator'!$B$6=Options!$C$7,'Stroke Risk Calculator'!$B$5=Options!$A$2,'Stroke Risk Calculator'!$B$4=Options!$B$4),Calculations!BN$14,
                  IF(AND('Stroke Risk Calculator'!$B$6=Options!$C$7,'Stroke Risk Calculator'!$B$5=Options!$A$3,'Stroke Risk Calculator'!$B$4=Options!$B$4),Calculations!BN$15,
                        0
                     )
                 )
              )
           )
        )
)</f>
        <v>0</v>
      </c>
      <c r="BO9">
        <f>IF(AND('Stroke Risk Calculator'!$B$6=Options!$C$7,'Stroke Risk Calculator'!$B$5=Options!$A$2,'Stroke Risk Calculator'!$B$4=Options!$B$2),Calculations!BO$10,
     IF(AND('Stroke Risk Calculator'!$B$6=Options!$C$7,'Stroke Risk Calculator'!$B$5=Options!$A$3,'Stroke Risk Calculator'!$B$4=Options!$B$2),Calculations!BO$11,
        IF(AND('Stroke Risk Calculator'!$B$6=Options!$C$7,'Stroke Risk Calculator'!$B$5=Options!$A$2,'Stroke Risk Calculator'!$B$4=Options!$B$3),Calculations!BO$12,
           IF(AND('Stroke Risk Calculator'!$B$6=Options!$C$7,'Stroke Risk Calculator'!$B$5=Options!$A$3,'Stroke Risk Calculator'!$B$4=Options!$B$3),Calculations!BO$13,
              IF(AND('Stroke Risk Calculator'!$B$6=Options!$C$7,'Stroke Risk Calculator'!$B$5=Options!$A$2,'Stroke Risk Calculator'!$B$4=Options!$B$4),Calculations!BO$14,
                  IF(AND('Stroke Risk Calculator'!$B$6=Options!$C$7,'Stroke Risk Calculator'!$B$5=Options!$A$3,'Stroke Risk Calculator'!$B$4=Options!$B$4),Calculations!BO$15,
                        0
                     )
                 )
              )
           )
        )
)</f>
        <v>0</v>
      </c>
      <c r="BP9">
        <f>IF(AND('Stroke Risk Calculator'!$B$6=Options!$C$7,'Stroke Risk Calculator'!$B$5=Options!$A$2,'Stroke Risk Calculator'!$B$4=Options!$B$2),Calculations!BP$10,
     IF(AND('Stroke Risk Calculator'!$B$6=Options!$C$7,'Stroke Risk Calculator'!$B$5=Options!$A$3,'Stroke Risk Calculator'!$B$4=Options!$B$2),Calculations!BP$11,
        IF(AND('Stroke Risk Calculator'!$B$6=Options!$C$7,'Stroke Risk Calculator'!$B$5=Options!$A$2,'Stroke Risk Calculator'!$B$4=Options!$B$3),Calculations!BP$12,
           IF(AND('Stroke Risk Calculator'!$B$6=Options!$C$7,'Stroke Risk Calculator'!$B$5=Options!$A$3,'Stroke Risk Calculator'!$B$4=Options!$B$3),Calculations!BP$13,
              IF(AND('Stroke Risk Calculator'!$B$6=Options!$C$7,'Stroke Risk Calculator'!$B$5=Options!$A$2,'Stroke Risk Calculator'!$B$4=Options!$B$4),Calculations!BP$14,
                  IF(AND('Stroke Risk Calculator'!$B$6=Options!$C$7,'Stroke Risk Calculator'!$B$5=Options!$A$3,'Stroke Risk Calculator'!$B$4=Options!$B$4),Calculations!BP$15,
                        0
                     )
                 )
              )
           )
        )
)</f>
        <v>0</v>
      </c>
      <c r="BQ9">
        <f>IF(AND('Stroke Risk Calculator'!$B$6=Options!$C$7,'Stroke Risk Calculator'!$B$5=Options!$A$2,'Stroke Risk Calculator'!$B$4=Options!$B$2),Calculations!BQ$10,
     IF(AND('Stroke Risk Calculator'!$B$6=Options!$C$7,'Stroke Risk Calculator'!$B$5=Options!$A$3,'Stroke Risk Calculator'!$B$4=Options!$B$2),Calculations!BQ$11,
        IF(AND('Stroke Risk Calculator'!$B$6=Options!$C$7,'Stroke Risk Calculator'!$B$5=Options!$A$2,'Stroke Risk Calculator'!$B$4=Options!$B$3),Calculations!BQ$12,
           IF(AND('Stroke Risk Calculator'!$B$6=Options!$C$7,'Stroke Risk Calculator'!$B$5=Options!$A$3,'Stroke Risk Calculator'!$B$4=Options!$B$3),Calculations!BQ$13,
              IF(AND('Stroke Risk Calculator'!$B$6=Options!$C$7,'Stroke Risk Calculator'!$B$5=Options!$A$2,'Stroke Risk Calculator'!$B$4=Options!$B$4),Calculations!BQ$14,
                  IF(AND('Stroke Risk Calculator'!$B$6=Options!$C$7,'Stroke Risk Calculator'!$B$5=Options!$A$3,'Stroke Risk Calculator'!$B$4=Options!$B$4),Calculations!BQ$15,
                        0
                     )
                 )
              )
           )
        )
)</f>
        <v>0</v>
      </c>
      <c r="BR9">
        <f>IF(AND('Stroke Risk Calculator'!$B$6=Options!$C$7,'Stroke Risk Calculator'!$B$5=Options!$A$2,'Stroke Risk Calculator'!$B$4=Options!$B$2),Calculations!BR$10,
     IF(AND('Stroke Risk Calculator'!$B$6=Options!$C$7,'Stroke Risk Calculator'!$B$5=Options!$A$3,'Stroke Risk Calculator'!$B$4=Options!$B$2),Calculations!BR$11,
        IF(AND('Stroke Risk Calculator'!$B$6=Options!$C$7,'Stroke Risk Calculator'!$B$5=Options!$A$2,'Stroke Risk Calculator'!$B$4=Options!$B$3),Calculations!BR$12,
           IF(AND('Stroke Risk Calculator'!$B$6=Options!$C$7,'Stroke Risk Calculator'!$B$5=Options!$A$3,'Stroke Risk Calculator'!$B$4=Options!$B$3),Calculations!BR$13,
              IF(AND('Stroke Risk Calculator'!$B$6=Options!$C$7,'Stroke Risk Calculator'!$B$5=Options!$A$2,'Stroke Risk Calculator'!$B$4=Options!$B$4),Calculations!BR$14,
                  IF(AND('Stroke Risk Calculator'!$B$6=Options!$C$7,'Stroke Risk Calculator'!$B$5=Options!$A$3,'Stroke Risk Calculator'!$B$4=Options!$B$4),Calculations!BR$15,
                        0
                     )
                 )
              )
           )
        )
)</f>
        <v>0</v>
      </c>
      <c r="BS9">
        <f>IF(AND('Stroke Risk Calculator'!$B$6=Options!$C$7,'Stroke Risk Calculator'!$B$5=Options!$A$2,'Stroke Risk Calculator'!$B$4=Options!$B$2),Calculations!BS$10,
     IF(AND('Stroke Risk Calculator'!$B$6=Options!$C$7,'Stroke Risk Calculator'!$B$5=Options!$A$3,'Stroke Risk Calculator'!$B$4=Options!$B$2),Calculations!BS$11,
        IF(AND('Stroke Risk Calculator'!$B$6=Options!$C$7,'Stroke Risk Calculator'!$B$5=Options!$A$2,'Stroke Risk Calculator'!$B$4=Options!$B$3),Calculations!BS$12,
           IF(AND('Stroke Risk Calculator'!$B$6=Options!$C$7,'Stroke Risk Calculator'!$B$5=Options!$A$3,'Stroke Risk Calculator'!$B$4=Options!$B$3),Calculations!BS$13,
              IF(AND('Stroke Risk Calculator'!$B$6=Options!$C$7,'Stroke Risk Calculator'!$B$5=Options!$A$2,'Stroke Risk Calculator'!$B$4=Options!$B$4),Calculations!BS$14,
                  IF(AND('Stroke Risk Calculator'!$B$6=Options!$C$7,'Stroke Risk Calculator'!$B$5=Options!$A$3,'Stroke Risk Calculator'!$B$4=Options!$B$4),Calculations!BS$15,
                        0
                     )
                 )
              )
           )
        )
)</f>
        <v>0</v>
      </c>
      <c r="BT9">
        <f>IF(AND('Stroke Risk Calculator'!$B$6=Options!$C$7,'Stroke Risk Calculator'!$B$5=Options!$A$2,'Stroke Risk Calculator'!$B$4=Options!$B$2),Calculations!BT$10,
     IF(AND('Stroke Risk Calculator'!$B$6=Options!$C$7,'Stroke Risk Calculator'!$B$5=Options!$A$3,'Stroke Risk Calculator'!$B$4=Options!$B$2),Calculations!BT$11,
        IF(AND('Stroke Risk Calculator'!$B$6=Options!$C$7,'Stroke Risk Calculator'!$B$5=Options!$A$2,'Stroke Risk Calculator'!$B$4=Options!$B$3),Calculations!BT$12,
           IF(AND('Stroke Risk Calculator'!$B$6=Options!$C$7,'Stroke Risk Calculator'!$B$5=Options!$A$3,'Stroke Risk Calculator'!$B$4=Options!$B$3),Calculations!BT$13,
              IF(AND('Stroke Risk Calculator'!$B$6=Options!$C$7,'Stroke Risk Calculator'!$B$5=Options!$A$2,'Stroke Risk Calculator'!$B$4=Options!$B$4),Calculations!BT$14,
                  IF(AND('Stroke Risk Calculator'!$B$6=Options!$C$7,'Stroke Risk Calculator'!$B$5=Options!$A$3,'Stroke Risk Calculator'!$B$4=Options!$B$4),Calculations!BT$15,
                        0
                     )
                 )
              )
           )
        )
)</f>
        <v>0</v>
      </c>
      <c r="BU9">
        <f>IF(AND('Stroke Risk Calculator'!$B$6=Options!$C$7,'Stroke Risk Calculator'!$B$5=Options!$A$2,'Stroke Risk Calculator'!$B$4=Options!$B$2),Calculations!BU$10,
     IF(AND('Stroke Risk Calculator'!$B$6=Options!$C$7,'Stroke Risk Calculator'!$B$5=Options!$A$3,'Stroke Risk Calculator'!$B$4=Options!$B$2),Calculations!BU$11,
        IF(AND('Stroke Risk Calculator'!$B$6=Options!$C$7,'Stroke Risk Calculator'!$B$5=Options!$A$2,'Stroke Risk Calculator'!$B$4=Options!$B$3),Calculations!BU$12,
           IF(AND('Stroke Risk Calculator'!$B$6=Options!$C$7,'Stroke Risk Calculator'!$B$5=Options!$A$3,'Stroke Risk Calculator'!$B$4=Options!$B$3),Calculations!BU$13,
              IF(AND('Stroke Risk Calculator'!$B$6=Options!$C$7,'Stroke Risk Calculator'!$B$5=Options!$A$2,'Stroke Risk Calculator'!$B$4=Options!$B$4),Calculations!BU$14,
                  IF(AND('Stroke Risk Calculator'!$B$6=Options!$C$7,'Stroke Risk Calculator'!$B$5=Options!$A$3,'Stroke Risk Calculator'!$B$4=Options!$B$4),Calculations!BU$15,
                        0
                     )
                 )
              )
           )
        )
)</f>
        <v>0</v>
      </c>
      <c r="BV9">
        <f>IF(AND('Stroke Risk Calculator'!$B$6=Options!$C$7,'Stroke Risk Calculator'!$B$5=Options!$A$2,'Stroke Risk Calculator'!$B$4=Options!$B$2),Calculations!BV$10,
     IF(AND('Stroke Risk Calculator'!$B$6=Options!$C$7,'Stroke Risk Calculator'!$B$5=Options!$A$3,'Stroke Risk Calculator'!$B$4=Options!$B$2),Calculations!BV$11,
        IF(AND('Stroke Risk Calculator'!$B$6=Options!$C$7,'Stroke Risk Calculator'!$B$5=Options!$A$2,'Stroke Risk Calculator'!$B$4=Options!$B$3),Calculations!BV$12,
           IF(AND('Stroke Risk Calculator'!$B$6=Options!$C$7,'Stroke Risk Calculator'!$B$5=Options!$A$3,'Stroke Risk Calculator'!$B$4=Options!$B$3),Calculations!BV$13,
              IF(AND('Stroke Risk Calculator'!$B$6=Options!$C$7,'Stroke Risk Calculator'!$B$5=Options!$A$2,'Stroke Risk Calculator'!$B$4=Options!$B$4),Calculations!BV$14,
                  IF(AND('Stroke Risk Calculator'!$B$6=Options!$C$7,'Stroke Risk Calculator'!$B$5=Options!$A$3,'Stroke Risk Calculator'!$B$4=Options!$B$4),Calculations!BV$15,
                        0
                     )
                 )
              )
           )
        )
)</f>
        <v>0</v>
      </c>
      <c r="BW9">
        <f>IF(AND('Stroke Risk Calculator'!$B$6=Options!$C$7,'Stroke Risk Calculator'!$B$5=Options!$A$2,'Stroke Risk Calculator'!$B$4=Options!$B$2),Calculations!BW$10,
     IF(AND('Stroke Risk Calculator'!$B$6=Options!$C$7,'Stroke Risk Calculator'!$B$5=Options!$A$3,'Stroke Risk Calculator'!$B$4=Options!$B$2),Calculations!BW$11,
        IF(AND('Stroke Risk Calculator'!$B$6=Options!$C$7,'Stroke Risk Calculator'!$B$5=Options!$A$2,'Stroke Risk Calculator'!$B$4=Options!$B$3),Calculations!BW$12,
           IF(AND('Stroke Risk Calculator'!$B$6=Options!$C$7,'Stroke Risk Calculator'!$B$5=Options!$A$3,'Stroke Risk Calculator'!$B$4=Options!$B$3),Calculations!BW$13,
              IF(AND('Stroke Risk Calculator'!$B$6=Options!$C$7,'Stroke Risk Calculator'!$B$5=Options!$A$2,'Stroke Risk Calculator'!$B$4=Options!$B$4),Calculations!BW$14,
                  IF(AND('Stroke Risk Calculator'!$B$6=Options!$C$7,'Stroke Risk Calculator'!$B$5=Options!$A$3,'Stroke Risk Calculator'!$B$4=Options!$B$4),Calculations!BW$15,
                        0
                     )
                 )
              )
           )
        )
)</f>
        <v>0</v>
      </c>
      <c r="BX9">
        <f>IF(AND('Stroke Risk Calculator'!$B$6=Options!$C$7,'Stroke Risk Calculator'!$B$5=Options!$A$2,'Stroke Risk Calculator'!$B$4=Options!$B$2),Calculations!BX$10,
     IF(AND('Stroke Risk Calculator'!$B$6=Options!$C$7,'Stroke Risk Calculator'!$B$5=Options!$A$3,'Stroke Risk Calculator'!$B$4=Options!$B$2),Calculations!BX$11,
        IF(AND('Stroke Risk Calculator'!$B$6=Options!$C$7,'Stroke Risk Calculator'!$B$5=Options!$A$2,'Stroke Risk Calculator'!$B$4=Options!$B$3),Calculations!BX$12,
           IF(AND('Stroke Risk Calculator'!$B$6=Options!$C$7,'Stroke Risk Calculator'!$B$5=Options!$A$3,'Stroke Risk Calculator'!$B$4=Options!$B$3),Calculations!BX$13,
              IF(AND('Stroke Risk Calculator'!$B$6=Options!$C$7,'Stroke Risk Calculator'!$B$5=Options!$A$2,'Stroke Risk Calculator'!$B$4=Options!$B$4),Calculations!BX$14,
                  IF(AND('Stroke Risk Calculator'!$B$6=Options!$C$7,'Stroke Risk Calculator'!$B$5=Options!$A$3,'Stroke Risk Calculator'!$B$4=Options!$B$4),Calculations!BX$15,
                        0
                     )
                 )
              )
           )
        )
)</f>
        <v>0</v>
      </c>
      <c r="BY9">
        <f>IF(AND('Stroke Risk Calculator'!$B$6=Options!$C$7,'Stroke Risk Calculator'!$B$5=Options!$A$2,'Stroke Risk Calculator'!$B$4=Options!$B$2),Calculations!BY$10,
     IF(AND('Stroke Risk Calculator'!$B$6=Options!$C$7,'Stroke Risk Calculator'!$B$5=Options!$A$3,'Stroke Risk Calculator'!$B$4=Options!$B$2),Calculations!BY$11,
        IF(AND('Stroke Risk Calculator'!$B$6=Options!$C$7,'Stroke Risk Calculator'!$B$5=Options!$A$2,'Stroke Risk Calculator'!$B$4=Options!$B$3),Calculations!BY$12,
           IF(AND('Stroke Risk Calculator'!$B$6=Options!$C$7,'Stroke Risk Calculator'!$B$5=Options!$A$3,'Stroke Risk Calculator'!$B$4=Options!$B$3),Calculations!BY$13,
              IF(AND('Stroke Risk Calculator'!$B$6=Options!$C$7,'Stroke Risk Calculator'!$B$5=Options!$A$2,'Stroke Risk Calculator'!$B$4=Options!$B$4),Calculations!BY$14,
                  IF(AND('Stroke Risk Calculator'!$B$6=Options!$C$7,'Stroke Risk Calculator'!$B$5=Options!$A$3,'Stroke Risk Calculator'!$B$4=Options!$B$4),Calculations!BY$15,
                        0
                     )
                 )
              )
           )
        )
)</f>
        <v>0</v>
      </c>
      <c r="BZ9">
        <f>IF(AND('Stroke Risk Calculator'!$B$6=Options!$C$7,'Stroke Risk Calculator'!$B$5=Options!$A$2,'Stroke Risk Calculator'!$B$4=Options!$B$2),Calculations!BZ$10,
     IF(AND('Stroke Risk Calculator'!$B$6=Options!$C$7,'Stroke Risk Calculator'!$B$5=Options!$A$3,'Stroke Risk Calculator'!$B$4=Options!$B$2),Calculations!BZ$11,
        IF(AND('Stroke Risk Calculator'!$B$6=Options!$C$7,'Stroke Risk Calculator'!$B$5=Options!$A$2,'Stroke Risk Calculator'!$B$4=Options!$B$3),Calculations!BZ$12,
           IF(AND('Stroke Risk Calculator'!$B$6=Options!$C$7,'Stroke Risk Calculator'!$B$5=Options!$A$3,'Stroke Risk Calculator'!$B$4=Options!$B$3),Calculations!BZ$13,
              IF(AND('Stroke Risk Calculator'!$B$6=Options!$C$7,'Stroke Risk Calculator'!$B$5=Options!$A$2,'Stroke Risk Calculator'!$B$4=Options!$B$4),Calculations!BZ$14,
                  IF(AND('Stroke Risk Calculator'!$B$6=Options!$C$7,'Stroke Risk Calculator'!$B$5=Options!$A$3,'Stroke Risk Calculator'!$B$4=Options!$B$4),Calculations!BZ$15,
                        0
                     )
                 )
              )
           )
        )
)</f>
        <v>0</v>
      </c>
      <c r="CA9">
        <f>IF(AND('Stroke Risk Calculator'!$B$6=Options!$C$7,'Stroke Risk Calculator'!$B$5=Options!$A$2,'Stroke Risk Calculator'!$B$4=Options!$B$2),Calculations!CA$10,
     IF(AND('Stroke Risk Calculator'!$B$6=Options!$C$7,'Stroke Risk Calculator'!$B$5=Options!$A$3,'Stroke Risk Calculator'!$B$4=Options!$B$2),Calculations!CA$11,
        IF(AND('Stroke Risk Calculator'!$B$6=Options!$C$7,'Stroke Risk Calculator'!$B$5=Options!$A$2,'Stroke Risk Calculator'!$B$4=Options!$B$3),Calculations!CA$12,
           IF(AND('Stroke Risk Calculator'!$B$6=Options!$C$7,'Stroke Risk Calculator'!$B$5=Options!$A$3,'Stroke Risk Calculator'!$B$4=Options!$B$3),Calculations!CA$13,
              IF(AND('Stroke Risk Calculator'!$B$6=Options!$C$7,'Stroke Risk Calculator'!$B$5=Options!$A$2,'Stroke Risk Calculator'!$B$4=Options!$B$4),Calculations!CA$14,
                  IF(AND('Stroke Risk Calculator'!$B$6=Options!$C$7,'Stroke Risk Calculator'!$B$5=Options!$A$3,'Stroke Risk Calculator'!$B$4=Options!$B$4),Calculations!CA$15,
                        0
                     )
                 )
              )
           )
        )
)</f>
        <v>0</v>
      </c>
      <c r="CB9">
        <f>IF(AND('Stroke Risk Calculator'!$B$6=Options!$C$7,'Stroke Risk Calculator'!$B$5=Options!$A$2,'Stroke Risk Calculator'!$B$4=Options!$B$2),Calculations!CB$10,
     IF(AND('Stroke Risk Calculator'!$B$6=Options!$C$7,'Stroke Risk Calculator'!$B$5=Options!$A$3,'Stroke Risk Calculator'!$B$4=Options!$B$2),Calculations!CB$11,
        IF(AND('Stroke Risk Calculator'!$B$6=Options!$C$7,'Stroke Risk Calculator'!$B$5=Options!$A$2,'Stroke Risk Calculator'!$B$4=Options!$B$3),Calculations!CB$12,
           IF(AND('Stroke Risk Calculator'!$B$6=Options!$C$7,'Stroke Risk Calculator'!$B$5=Options!$A$3,'Stroke Risk Calculator'!$B$4=Options!$B$3),Calculations!CB$13,
              IF(AND('Stroke Risk Calculator'!$B$6=Options!$C$7,'Stroke Risk Calculator'!$B$5=Options!$A$2,'Stroke Risk Calculator'!$B$4=Options!$B$4),Calculations!CB$14,
                  IF(AND('Stroke Risk Calculator'!$B$6=Options!$C$7,'Stroke Risk Calculator'!$B$5=Options!$A$3,'Stroke Risk Calculator'!$B$4=Options!$B$4),Calculations!CB$15,
                        0
                     )
                 )
              )
           )
        )
)</f>
        <v>0</v>
      </c>
      <c r="CC9">
        <f>IF(AND('Stroke Risk Calculator'!$B$6=Options!$C$7,'Stroke Risk Calculator'!$B$5=Options!$A$2,'Stroke Risk Calculator'!$B$4=Options!$B$2),Calculations!CC$10,
     IF(AND('Stroke Risk Calculator'!$B$6=Options!$C$7,'Stroke Risk Calculator'!$B$5=Options!$A$3,'Stroke Risk Calculator'!$B$4=Options!$B$2),Calculations!CC$11,
        IF(AND('Stroke Risk Calculator'!$B$6=Options!$C$7,'Stroke Risk Calculator'!$B$5=Options!$A$2,'Stroke Risk Calculator'!$B$4=Options!$B$3),Calculations!CC$12,
           IF(AND('Stroke Risk Calculator'!$B$6=Options!$C$7,'Stroke Risk Calculator'!$B$5=Options!$A$3,'Stroke Risk Calculator'!$B$4=Options!$B$3),Calculations!CC$13,
              IF(AND('Stroke Risk Calculator'!$B$6=Options!$C$7,'Stroke Risk Calculator'!$B$5=Options!$A$2,'Stroke Risk Calculator'!$B$4=Options!$B$4),Calculations!CC$14,
                  IF(AND('Stroke Risk Calculator'!$B$6=Options!$C$7,'Stroke Risk Calculator'!$B$5=Options!$A$3,'Stroke Risk Calculator'!$B$4=Options!$B$4),Calculations!CC$15,
                        0
                     )
                 )
              )
           )
        )
)</f>
        <v>0</v>
      </c>
      <c r="CD9">
        <f>IF(AND('Stroke Risk Calculator'!$B$6=Options!$C$7,'Stroke Risk Calculator'!$B$5=Options!$A$2,'Stroke Risk Calculator'!$B$4=Options!$B$2),Calculations!CD$10,
     IF(AND('Stroke Risk Calculator'!$B$6=Options!$C$7,'Stroke Risk Calculator'!$B$5=Options!$A$3,'Stroke Risk Calculator'!$B$4=Options!$B$2),Calculations!CD$11,
        IF(AND('Stroke Risk Calculator'!$B$6=Options!$C$7,'Stroke Risk Calculator'!$B$5=Options!$A$2,'Stroke Risk Calculator'!$B$4=Options!$B$3),Calculations!CD$12,
           IF(AND('Stroke Risk Calculator'!$B$6=Options!$C$7,'Stroke Risk Calculator'!$B$5=Options!$A$3,'Stroke Risk Calculator'!$B$4=Options!$B$3),Calculations!CD$13,
              IF(AND('Stroke Risk Calculator'!$B$6=Options!$C$7,'Stroke Risk Calculator'!$B$5=Options!$A$2,'Stroke Risk Calculator'!$B$4=Options!$B$4),Calculations!CD$14,
                  IF(AND('Stroke Risk Calculator'!$B$6=Options!$C$7,'Stroke Risk Calculator'!$B$5=Options!$A$3,'Stroke Risk Calculator'!$B$4=Options!$B$4),Calculations!CD$15,
                        0
                     )
                 )
              )
           )
        )
)</f>
        <v>0</v>
      </c>
      <c r="CE9">
        <f>IF(AND('Stroke Risk Calculator'!$B$6=Options!$C$7,'Stroke Risk Calculator'!$B$5=Options!$A$2,'Stroke Risk Calculator'!$B$4=Options!$B$2),Calculations!CE$10,
     IF(AND('Stroke Risk Calculator'!$B$6=Options!$C$7,'Stroke Risk Calculator'!$B$5=Options!$A$3,'Stroke Risk Calculator'!$B$4=Options!$B$2),Calculations!CE$11,
        IF(AND('Stroke Risk Calculator'!$B$6=Options!$C$7,'Stroke Risk Calculator'!$B$5=Options!$A$2,'Stroke Risk Calculator'!$B$4=Options!$B$3),Calculations!CE$12,
           IF(AND('Stroke Risk Calculator'!$B$6=Options!$C$7,'Stroke Risk Calculator'!$B$5=Options!$A$3,'Stroke Risk Calculator'!$B$4=Options!$B$3),Calculations!CE$13,
              IF(AND('Stroke Risk Calculator'!$B$6=Options!$C$7,'Stroke Risk Calculator'!$B$5=Options!$A$2,'Stroke Risk Calculator'!$B$4=Options!$B$4),Calculations!CE$14,
                  IF(AND('Stroke Risk Calculator'!$B$6=Options!$C$7,'Stroke Risk Calculator'!$B$5=Options!$A$3,'Stroke Risk Calculator'!$B$4=Options!$B$4),Calculations!CE$15,
                        0
                     )
                 )
              )
           )
        )
)</f>
        <v>0</v>
      </c>
      <c r="CF9">
        <f>IF(AND('Stroke Risk Calculator'!$B$6=Options!$C$7,'Stroke Risk Calculator'!$B$5=Options!$A$2,'Stroke Risk Calculator'!$B$4=Options!$B$2),Calculations!CF$10,
     IF(AND('Stroke Risk Calculator'!$B$6=Options!$C$7,'Stroke Risk Calculator'!$B$5=Options!$A$3,'Stroke Risk Calculator'!$B$4=Options!$B$2),Calculations!CF$11,
        IF(AND('Stroke Risk Calculator'!$B$6=Options!$C$7,'Stroke Risk Calculator'!$B$5=Options!$A$2,'Stroke Risk Calculator'!$B$4=Options!$B$3),Calculations!CF$12,
           IF(AND('Stroke Risk Calculator'!$B$6=Options!$C$7,'Stroke Risk Calculator'!$B$5=Options!$A$3,'Stroke Risk Calculator'!$B$4=Options!$B$3),Calculations!CF$13,
              IF(AND('Stroke Risk Calculator'!$B$6=Options!$C$7,'Stroke Risk Calculator'!$B$5=Options!$A$2,'Stroke Risk Calculator'!$B$4=Options!$B$4),Calculations!CF$14,
                  IF(AND('Stroke Risk Calculator'!$B$6=Options!$C$7,'Stroke Risk Calculator'!$B$5=Options!$A$3,'Stroke Risk Calculator'!$B$4=Options!$B$4),Calculations!CF$15,
                        0
                     )
                 )
              )
           )
        )
)</f>
        <v>0</v>
      </c>
      <c r="CG9">
        <f>IF(AND('Stroke Risk Calculator'!$B$6=Options!$C$7,'Stroke Risk Calculator'!$B$5=Options!$A$2,'Stroke Risk Calculator'!$B$4=Options!$B$2),Calculations!CG$10,
     IF(AND('Stroke Risk Calculator'!$B$6=Options!$C$7,'Stroke Risk Calculator'!$B$5=Options!$A$3,'Stroke Risk Calculator'!$B$4=Options!$B$2),Calculations!CG$11,
        IF(AND('Stroke Risk Calculator'!$B$6=Options!$C$7,'Stroke Risk Calculator'!$B$5=Options!$A$2,'Stroke Risk Calculator'!$B$4=Options!$B$3),Calculations!CG$12,
           IF(AND('Stroke Risk Calculator'!$B$6=Options!$C$7,'Stroke Risk Calculator'!$B$5=Options!$A$3,'Stroke Risk Calculator'!$B$4=Options!$B$3),Calculations!CG$13,
              IF(AND('Stroke Risk Calculator'!$B$6=Options!$C$7,'Stroke Risk Calculator'!$B$5=Options!$A$2,'Stroke Risk Calculator'!$B$4=Options!$B$4),Calculations!CG$14,
                  IF(AND('Stroke Risk Calculator'!$B$6=Options!$C$7,'Stroke Risk Calculator'!$B$5=Options!$A$3,'Stroke Risk Calculator'!$B$4=Options!$B$4),Calculations!CG$15,
                        0
                     )
                 )
              )
           )
        )
)</f>
        <v>0</v>
      </c>
      <c r="CH9">
        <f>IF(AND('Stroke Risk Calculator'!$B$6=Options!$C$7,'Stroke Risk Calculator'!$B$5=Options!$A$2,'Stroke Risk Calculator'!$B$4=Options!$B$2),Calculations!CH$10,
     IF(AND('Stroke Risk Calculator'!$B$6=Options!$C$7,'Stroke Risk Calculator'!$B$5=Options!$A$3,'Stroke Risk Calculator'!$B$4=Options!$B$2),Calculations!CH$11,
        IF(AND('Stroke Risk Calculator'!$B$6=Options!$C$7,'Stroke Risk Calculator'!$B$5=Options!$A$2,'Stroke Risk Calculator'!$B$4=Options!$B$3),Calculations!CH$12,
           IF(AND('Stroke Risk Calculator'!$B$6=Options!$C$7,'Stroke Risk Calculator'!$B$5=Options!$A$3,'Stroke Risk Calculator'!$B$4=Options!$B$3),Calculations!CH$13,
              IF(AND('Stroke Risk Calculator'!$B$6=Options!$C$7,'Stroke Risk Calculator'!$B$5=Options!$A$2,'Stroke Risk Calculator'!$B$4=Options!$B$4),Calculations!CH$14,
                  IF(AND('Stroke Risk Calculator'!$B$6=Options!$C$7,'Stroke Risk Calculator'!$B$5=Options!$A$3,'Stroke Risk Calculator'!$B$4=Options!$B$4),Calculations!CH$15,
                        0
                     )
                 )
              )
           )
        )
)</f>
        <v>0</v>
      </c>
      <c r="CI9">
        <f>IF(AND('Stroke Risk Calculator'!$B$6=Options!$C$7,'Stroke Risk Calculator'!$B$5=Options!$A$2,'Stroke Risk Calculator'!$B$4=Options!$B$2),Calculations!CI$10,
     IF(AND('Stroke Risk Calculator'!$B$6=Options!$C$7,'Stroke Risk Calculator'!$B$5=Options!$A$3,'Stroke Risk Calculator'!$B$4=Options!$B$2),Calculations!CI$11,
        IF(AND('Stroke Risk Calculator'!$B$6=Options!$C$7,'Stroke Risk Calculator'!$B$5=Options!$A$2,'Stroke Risk Calculator'!$B$4=Options!$B$3),Calculations!CI$12,
           IF(AND('Stroke Risk Calculator'!$B$6=Options!$C$7,'Stroke Risk Calculator'!$B$5=Options!$A$3,'Stroke Risk Calculator'!$B$4=Options!$B$3),Calculations!CI$13,
              IF(AND('Stroke Risk Calculator'!$B$6=Options!$C$7,'Stroke Risk Calculator'!$B$5=Options!$A$2,'Stroke Risk Calculator'!$B$4=Options!$B$4),Calculations!CI$14,
                  IF(AND('Stroke Risk Calculator'!$B$6=Options!$C$7,'Stroke Risk Calculator'!$B$5=Options!$A$3,'Stroke Risk Calculator'!$B$4=Options!$B$4),Calculations!CI$15,
                        0
                     )
                 )
              )
           )
        )
)</f>
        <v>0</v>
      </c>
      <c r="CJ9">
        <f>IF(AND('Stroke Risk Calculator'!$B$6=Options!$C$7,'Stroke Risk Calculator'!$B$5=Options!$A$2,'Stroke Risk Calculator'!$B$4=Options!$B$2),Calculations!CJ$10,
     IF(AND('Stroke Risk Calculator'!$B$6=Options!$C$7,'Stroke Risk Calculator'!$B$5=Options!$A$3,'Stroke Risk Calculator'!$B$4=Options!$B$2),Calculations!CJ$11,
        IF(AND('Stroke Risk Calculator'!$B$6=Options!$C$7,'Stroke Risk Calculator'!$B$5=Options!$A$2,'Stroke Risk Calculator'!$B$4=Options!$B$3),Calculations!CJ$12,
           IF(AND('Stroke Risk Calculator'!$B$6=Options!$C$7,'Stroke Risk Calculator'!$B$5=Options!$A$3,'Stroke Risk Calculator'!$B$4=Options!$B$3),Calculations!CJ$13,
              IF(AND('Stroke Risk Calculator'!$B$6=Options!$C$7,'Stroke Risk Calculator'!$B$5=Options!$A$2,'Stroke Risk Calculator'!$B$4=Options!$B$4),Calculations!CJ$14,
                  IF(AND('Stroke Risk Calculator'!$B$6=Options!$C$7,'Stroke Risk Calculator'!$B$5=Options!$A$3,'Stroke Risk Calculator'!$B$4=Options!$B$4),Calculations!CJ$15,
                        0
                     )
                 )
              )
           )
        )
)</f>
        <v>0</v>
      </c>
      <c r="CK9">
        <f>IF(AND('Stroke Risk Calculator'!$B$6=Options!$C$7,'Stroke Risk Calculator'!$B$5=Options!$A$2,'Stroke Risk Calculator'!$B$4=Options!$B$2),Calculations!CK$10,
     IF(AND('Stroke Risk Calculator'!$B$6=Options!$C$7,'Stroke Risk Calculator'!$B$5=Options!$A$3,'Stroke Risk Calculator'!$B$4=Options!$B$2),Calculations!CK$11,
        IF(AND('Stroke Risk Calculator'!$B$6=Options!$C$7,'Stroke Risk Calculator'!$B$5=Options!$A$2,'Stroke Risk Calculator'!$B$4=Options!$B$3),Calculations!CK$12,
           IF(AND('Stroke Risk Calculator'!$B$6=Options!$C$7,'Stroke Risk Calculator'!$B$5=Options!$A$3,'Stroke Risk Calculator'!$B$4=Options!$B$3),Calculations!CK$13,
              IF(AND('Stroke Risk Calculator'!$B$6=Options!$C$7,'Stroke Risk Calculator'!$B$5=Options!$A$2,'Stroke Risk Calculator'!$B$4=Options!$B$4),Calculations!CK$14,
                  IF(AND('Stroke Risk Calculator'!$B$6=Options!$C$7,'Stroke Risk Calculator'!$B$5=Options!$A$3,'Stroke Risk Calculator'!$B$4=Options!$B$4),Calculations!CK$15,
                        0
                     )
                 )
              )
           )
        )
)</f>
        <v>0</v>
      </c>
      <c r="CL9">
        <f>IF(AND('Stroke Risk Calculator'!$B$6=Options!$C$7,'Stroke Risk Calculator'!$B$5=Options!$A$2,'Stroke Risk Calculator'!$B$4=Options!$B$2),Calculations!CL$10,
     IF(AND('Stroke Risk Calculator'!$B$6=Options!$C$7,'Stroke Risk Calculator'!$B$5=Options!$A$3,'Stroke Risk Calculator'!$B$4=Options!$B$2),Calculations!CL$11,
        IF(AND('Stroke Risk Calculator'!$B$6=Options!$C$7,'Stroke Risk Calculator'!$B$5=Options!$A$2,'Stroke Risk Calculator'!$B$4=Options!$B$3),Calculations!CL$12,
           IF(AND('Stroke Risk Calculator'!$B$6=Options!$C$7,'Stroke Risk Calculator'!$B$5=Options!$A$3,'Stroke Risk Calculator'!$B$4=Options!$B$3),Calculations!CL$13,
              IF(AND('Stroke Risk Calculator'!$B$6=Options!$C$7,'Stroke Risk Calculator'!$B$5=Options!$A$2,'Stroke Risk Calculator'!$B$4=Options!$B$4),Calculations!CL$14,
                  IF(AND('Stroke Risk Calculator'!$B$6=Options!$C$7,'Stroke Risk Calculator'!$B$5=Options!$A$3,'Stroke Risk Calculator'!$B$4=Options!$B$4),Calculations!CL$15,
                        0
                     )
                 )
              )
           )
        )
)</f>
        <v>0</v>
      </c>
      <c r="CM9">
        <f>IF(AND('Stroke Risk Calculator'!$B$6=Options!$C$7,'Stroke Risk Calculator'!$B$5=Options!$A$2,'Stroke Risk Calculator'!$B$4=Options!$B$2),Calculations!CM$10,
     IF(AND('Stroke Risk Calculator'!$B$6=Options!$C$7,'Stroke Risk Calculator'!$B$5=Options!$A$3,'Stroke Risk Calculator'!$B$4=Options!$B$2),Calculations!CM$11,
        IF(AND('Stroke Risk Calculator'!$B$6=Options!$C$7,'Stroke Risk Calculator'!$B$5=Options!$A$2,'Stroke Risk Calculator'!$B$4=Options!$B$3),Calculations!CM$12,
           IF(AND('Stroke Risk Calculator'!$B$6=Options!$C$7,'Stroke Risk Calculator'!$B$5=Options!$A$3,'Stroke Risk Calculator'!$B$4=Options!$B$3),Calculations!CM$13,
              IF(AND('Stroke Risk Calculator'!$B$6=Options!$C$7,'Stroke Risk Calculator'!$B$5=Options!$A$2,'Stroke Risk Calculator'!$B$4=Options!$B$4),Calculations!CM$14,
                  IF(AND('Stroke Risk Calculator'!$B$6=Options!$C$7,'Stroke Risk Calculator'!$B$5=Options!$A$3,'Stroke Risk Calculator'!$B$4=Options!$B$4),Calculations!CM$15,
                        0
                     )
                 )
              )
           )
        )
)</f>
        <v>0</v>
      </c>
      <c r="CN9">
        <f>IF(AND('Stroke Risk Calculator'!$B$6=Options!$C$7,'Stroke Risk Calculator'!$B$5=Options!$A$2,'Stroke Risk Calculator'!$B$4=Options!$B$2),Calculations!CN$10,
     IF(AND('Stroke Risk Calculator'!$B$6=Options!$C$7,'Stroke Risk Calculator'!$B$5=Options!$A$3,'Stroke Risk Calculator'!$B$4=Options!$B$2),Calculations!CN$11,
        IF(AND('Stroke Risk Calculator'!$B$6=Options!$C$7,'Stroke Risk Calculator'!$B$5=Options!$A$2,'Stroke Risk Calculator'!$B$4=Options!$B$3),Calculations!CN$12,
           IF(AND('Stroke Risk Calculator'!$B$6=Options!$C$7,'Stroke Risk Calculator'!$B$5=Options!$A$3,'Stroke Risk Calculator'!$B$4=Options!$B$3),Calculations!CN$13,
              IF(AND('Stroke Risk Calculator'!$B$6=Options!$C$7,'Stroke Risk Calculator'!$B$5=Options!$A$2,'Stroke Risk Calculator'!$B$4=Options!$B$4),Calculations!CN$14,
                  IF(AND('Stroke Risk Calculator'!$B$6=Options!$C$7,'Stroke Risk Calculator'!$B$5=Options!$A$3,'Stroke Risk Calculator'!$B$4=Options!$B$4),Calculations!CN$15,
                        0
                     )
                 )
              )
           )
        )
)</f>
        <v>0</v>
      </c>
      <c r="CO9">
        <f>IF(AND('Stroke Risk Calculator'!$B$6=Options!$C$7,'Stroke Risk Calculator'!$B$5=Options!$A$2,'Stroke Risk Calculator'!$B$4=Options!$B$2),Calculations!CO$10,
     IF(AND('Stroke Risk Calculator'!$B$6=Options!$C$7,'Stroke Risk Calculator'!$B$5=Options!$A$3,'Stroke Risk Calculator'!$B$4=Options!$B$2),Calculations!CO$11,
        IF(AND('Stroke Risk Calculator'!$B$6=Options!$C$7,'Stroke Risk Calculator'!$B$5=Options!$A$2,'Stroke Risk Calculator'!$B$4=Options!$B$3),Calculations!CO$12,
           IF(AND('Stroke Risk Calculator'!$B$6=Options!$C$7,'Stroke Risk Calculator'!$B$5=Options!$A$3,'Stroke Risk Calculator'!$B$4=Options!$B$3),Calculations!CO$13,
              IF(AND('Stroke Risk Calculator'!$B$6=Options!$C$7,'Stroke Risk Calculator'!$B$5=Options!$A$2,'Stroke Risk Calculator'!$B$4=Options!$B$4),Calculations!CO$14,
                  IF(AND('Stroke Risk Calculator'!$B$6=Options!$C$7,'Stroke Risk Calculator'!$B$5=Options!$A$3,'Stroke Risk Calculator'!$B$4=Options!$B$4),Calculations!CO$15,
                        0
                     )
                 )
              )
           )
        )
)</f>
        <v>0</v>
      </c>
      <c r="CP9">
        <f>IF(AND('Stroke Risk Calculator'!$B$6=Options!$C$7,'Stroke Risk Calculator'!$B$5=Options!$A$2,'Stroke Risk Calculator'!$B$4=Options!$B$2),Calculations!CP$10,
     IF(AND('Stroke Risk Calculator'!$B$6=Options!$C$7,'Stroke Risk Calculator'!$B$5=Options!$A$3,'Stroke Risk Calculator'!$B$4=Options!$B$2),Calculations!CP$11,
        IF(AND('Stroke Risk Calculator'!$B$6=Options!$C$7,'Stroke Risk Calculator'!$B$5=Options!$A$2,'Stroke Risk Calculator'!$B$4=Options!$B$3),Calculations!CP$12,
           IF(AND('Stroke Risk Calculator'!$B$6=Options!$C$7,'Stroke Risk Calculator'!$B$5=Options!$A$3,'Stroke Risk Calculator'!$B$4=Options!$B$3),Calculations!CP$13,
              IF(AND('Stroke Risk Calculator'!$B$6=Options!$C$7,'Stroke Risk Calculator'!$B$5=Options!$A$2,'Stroke Risk Calculator'!$B$4=Options!$B$4),Calculations!CP$14,
                  IF(AND('Stroke Risk Calculator'!$B$6=Options!$C$7,'Stroke Risk Calculator'!$B$5=Options!$A$3,'Stroke Risk Calculator'!$B$4=Options!$B$4),Calculations!CP$15,
                        0
                     )
                 )
              )
           )
        )
)</f>
        <v>0</v>
      </c>
      <c r="CQ9">
        <f>IF(AND('Stroke Risk Calculator'!$B$6=Options!$C$7,'Stroke Risk Calculator'!$B$5=Options!$A$2,'Stroke Risk Calculator'!$B$4=Options!$B$2),Calculations!CQ$10,
     IF(AND('Stroke Risk Calculator'!$B$6=Options!$C$7,'Stroke Risk Calculator'!$B$5=Options!$A$3,'Stroke Risk Calculator'!$B$4=Options!$B$2),Calculations!CQ$11,
        IF(AND('Stroke Risk Calculator'!$B$6=Options!$C$7,'Stroke Risk Calculator'!$B$5=Options!$A$2,'Stroke Risk Calculator'!$B$4=Options!$B$3),Calculations!CQ$12,
           IF(AND('Stroke Risk Calculator'!$B$6=Options!$C$7,'Stroke Risk Calculator'!$B$5=Options!$A$3,'Stroke Risk Calculator'!$B$4=Options!$B$3),Calculations!CQ$13,
              IF(AND('Stroke Risk Calculator'!$B$6=Options!$C$7,'Stroke Risk Calculator'!$B$5=Options!$A$2,'Stroke Risk Calculator'!$B$4=Options!$B$4),Calculations!CQ$14,
                  IF(AND('Stroke Risk Calculator'!$B$6=Options!$C$7,'Stroke Risk Calculator'!$B$5=Options!$A$3,'Stroke Risk Calculator'!$B$4=Options!$B$4),Calculations!CQ$15,
                        0
                     )
                 )
              )
           )
        )
)</f>
        <v>0</v>
      </c>
      <c r="CR9">
        <f>IF(AND('Stroke Risk Calculator'!$B$6=Options!$C$7,'Stroke Risk Calculator'!$B$5=Options!$A$2,'Stroke Risk Calculator'!$B$4=Options!$B$2),Calculations!CR$10,
     IF(AND('Stroke Risk Calculator'!$B$6=Options!$C$7,'Stroke Risk Calculator'!$B$5=Options!$A$3,'Stroke Risk Calculator'!$B$4=Options!$B$2),Calculations!CR$11,
        IF(AND('Stroke Risk Calculator'!$B$6=Options!$C$7,'Stroke Risk Calculator'!$B$5=Options!$A$2,'Stroke Risk Calculator'!$B$4=Options!$B$3),Calculations!CR$12,
           IF(AND('Stroke Risk Calculator'!$B$6=Options!$C$7,'Stroke Risk Calculator'!$B$5=Options!$A$3,'Stroke Risk Calculator'!$B$4=Options!$B$3),Calculations!CR$13,
              IF(AND('Stroke Risk Calculator'!$B$6=Options!$C$7,'Stroke Risk Calculator'!$B$5=Options!$A$2,'Stroke Risk Calculator'!$B$4=Options!$B$4),Calculations!CR$14,
                  IF(AND('Stroke Risk Calculator'!$B$6=Options!$C$7,'Stroke Risk Calculator'!$B$5=Options!$A$3,'Stroke Risk Calculator'!$B$4=Options!$B$4),Calculations!CR$15,
                        0
                     )
                 )
              )
           )
        )
)</f>
        <v>0</v>
      </c>
      <c r="CS9">
        <f>IF(AND('Stroke Risk Calculator'!$B$6=Options!$C$7,'Stroke Risk Calculator'!$B$5=Options!$A$2,'Stroke Risk Calculator'!$B$4=Options!$B$2),Calculations!CS$10,
     IF(AND('Stroke Risk Calculator'!$B$6=Options!$C$7,'Stroke Risk Calculator'!$B$5=Options!$A$3,'Stroke Risk Calculator'!$B$4=Options!$B$2),Calculations!CS$11,
        IF(AND('Stroke Risk Calculator'!$B$6=Options!$C$7,'Stroke Risk Calculator'!$B$5=Options!$A$2,'Stroke Risk Calculator'!$B$4=Options!$B$3),Calculations!CS$12,
           IF(AND('Stroke Risk Calculator'!$B$6=Options!$C$7,'Stroke Risk Calculator'!$B$5=Options!$A$3,'Stroke Risk Calculator'!$B$4=Options!$B$3),Calculations!CS$13,
              IF(AND('Stroke Risk Calculator'!$B$6=Options!$C$7,'Stroke Risk Calculator'!$B$5=Options!$A$2,'Stroke Risk Calculator'!$B$4=Options!$B$4),Calculations!CS$14,
                  IF(AND('Stroke Risk Calculator'!$B$6=Options!$C$7,'Stroke Risk Calculator'!$B$5=Options!$A$3,'Stroke Risk Calculator'!$B$4=Options!$B$4),Calculations!CS$15,
                        0
                     )
                 )
              )
           )
        )
)</f>
        <v>0</v>
      </c>
      <c r="CT9">
        <f>IF(AND('Stroke Risk Calculator'!$B$6=Options!$C$7,'Stroke Risk Calculator'!$B$5=Options!$A$2,'Stroke Risk Calculator'!$B$4=Options!$B$2),Calculations!CT$10,
     IF(AND('Stroke Risk Calculator'!$B$6=Options!$C$7,'Stroke Risk Calculator'!$B$5=Options!$A$3,'Stroke Risk Calculator'!$B$4=Options!$B$2),Calculations!CT$11,
        IF(AND('Stroke Risk Calculator'!$B$6=Options!$C$7,'Stroke Risk Calculator'!$B$5=Options!$A$2,'Stroke Risk Calculator'!$B$4=Options!$B$3),Calculations!CT$12,
           IF(AND('Stroke Risk Calculator'!$B$6=Options!$C$7,'Stroke Risk Calculator'!$B$5=Options!$A$3,'Stroke Risk Calculator'!$B$4=Options!$B$3),Calculations!CT$13,
              IF(AND('Stroke Risk Calculator'!$B$6=Options!$C$7,'Stroke Risk Calculator'!$B$5=Options!$A$2,'Stroke Risk Calculator'!$B$4=Options!$B$4),Calculations!CT$14,
                  IF(AND('Stroke Risk Calculator'!$B$6=Options!$C$7,'Stroke Risk Calculator'!$B$5=Options!$A$3,'Stroke Risk Calculator'!$B$4=Options!$B$4),Calculations!CT$15,
                        0
                     )
                 )
              )
           )
        )
)</f>
        <v>0</v>
      </c>
      <c r="CU9">
        <f>IF(AND('Stroke Risk Calculator'!$B$6=Options!$C$7,'Stroke Risk Calculator'!$B$5=Options!$A$2,'Stroke Risk Calculator'!$B$4=Options!$B$2),Calculations!CU$10,
     IF(AND('Stroke Risk Calculator'!$B$6=Options!$C$7,'Stroke Risk Calculator'!$B$5=Options!$A$3,'Stroke Risk Calculator'!$B$4=Options!$B$2),Calculations!CU$11,
        IF(AND('Stroke Risk Calculator'!$B$6=Options!$C$7,'Stroke Risk Calculator'!$B$5=Options!$A$2,'Stroke Risk Calculator'!$B$4=Options!$B$3),Calculations!CU$12,
           IF(AND('Stroke Risk Calculator'!$B$6=Options!$C$7,'Stroke Risk Calculator'!$B$5=Options!$A$3,'Stroke Risk Calculator'!$B$4=Options!$B$3),Calculations!CU$13,
              IF(AND('Stroke Risk Calculator'!$B$6=Options!$C$7,'Stroke Risk Calculator'!$B$5=Options!$A$2,'Stroke Risk Calculator'!$B$4=Options!$B$4),Calculations!CU$14,
                  IF(AND('Stroke Risk Calculator'!$B$6=Options!$C$7,'Stroke Risk Calculator'!$B$5=Options!$A$3,'Stroke Risk Calculator'!$B$4=Options!$B$4),Calculations!CU$15,
                        0
                     )
                 )
              )
           )
        )
)</f>
        <v>0</v>
      </c>
      <c r="CV9">
        <f>IF(AND('Stroke Risk Calculator'!$B$6=Options!$C$7,'Stroke Risk Calculator'!$B$5=Options!$A$2,'Stroke Risk Calculator'!$B$4=Options!$B$2),Calculations!CV$10,
     IF(AND('Stroke Risk Calculator'!$B$6=Options!$C$7,'Stroke Risk Calculator'!$B$5=Options!$A$3,'Stroke Risk Calculator'!$B$4=Options!$B$2),Calculations!CV$11,
        IF(AND('Stroke Risk Calculator'!$B$6=Options!$C$7,'Stroke Risk Calculator'!$B$5=Options!$A$2,'Stroke Risk Calculator'!$B$4=Options!$B$3),Calculations!CV$12,
           IF(AND('Stroke Risk Calculator'!$B$6=Options!$C$7,'Stroke Risk Calculator'!$B$5=Options!$A$3,'Stroke Risk Calculator'!$B$4=Options!$B$3),Calculations!CV$13,
              IF(AND('Stroke Risk Calculator'!$B$6=Options!$C$7,'Stroke Risk Calculator'!$B$5=Options!$A$2,'Stroke Risk Calculator'!$B$4=Options!$B$4),Calculations!CV$14,
                  IF(AND('Stroke Risk Calculator'!$B$6=Options!$C$7,'Stroke Risk Calculator'!$B$5=Options!$A$3,'Stroke Risk Calculator'!$B$4=Options!$B$4),Calculations!CV$15,
                        0
                     )
                 )
              )
           )
        )
)</f>
        <v>0</v>
      </c>
      <c r="CW9">
        <f>IF(AND('Stroke Risk Calculator'!$B$6=Options!$C$7,'Stroke Risk Calculator'!$B$5=Options!$A$2,'Stroke Risk Calculator'!$B$4=Options!$B$2),Calculations!CW$10,
     IF(AND('Stroke Risk Calculator'!$B$6=Options!$C$7,'Stroke Risk Calculator'!$B$5=Options!$A$3,'Stroke Risk Calculator'!$B$4=Options!$B$2),Calculations!CW$11,
        IF(AND('Stroke Risk Calculator'!$B$6=Options!$C$7,'Stroke Risk Calculator'!$B$5=Options!$A$2,'Stroke Risk Calculator'!$B$4=Options!$B$3),Calculations!CW$12,
           IF(AND('Stroke Risk Calculator'!$B$6=Options!$C$7,'Stroke Risk Calculator'!$B$5=Options!$A$3,'Stroke Risk Calculator'!$B$4=Options!$B$3),Calculations!CW$13,
              IF(AND('Stroke Risk Calculator'!$B$6=Options!$C$7,'Stroke Risk Calculator'!$B$5=Options!$A$2,'Stroke Risk Calculator'!$B$4=Options!$B$4),Calculations!CW$14,
                  IF(AND('Stroke Risk Calculator'!$B$6=Options!$C$7,'Stroke Risk Calculator'!$B$5=Options!$A$3,'Stroke Risk Calculator'!$B$4=Options!$B$4),Calculations!CW$15,
                        0
                     )
                 )
              )
           )
        )
)</f>
        <v>0</v>
      </c>
      <c r="CX9">
        <f>IF(AND('Stroke Risk Calculator'!$B$6=Options!$C$7,'Stroke Risk Calculator'!$B$5=Options!$A$2,'Stroke Risk Calculator'!$B$4=Options!$B$2),Calculations!CX$10,
     IF(AND('Stroke Risk Calculator'!$B$6=Options!$C$7,'Stroke Risk Calculator'!$B$5=Options!$A$3,'Stroke Risk Calculator'!$B$4=Options!$B$2),Calculations!CX$11,
        IF(AND('Stroke Risk Calculator'!$B$6=Options!$C$7,'Stroke Risk Calculator'!$B$5=Options!$A$2,'Stroke Risk Calculator'!$B$4=Options!$B$3),Calculations!CX$12,
           IF(AND('Stroke Risk Calculator'!$B$6=Options!$C$7,'Stroke Risk Calculator'!$B$5=Options!$A$3,'Stroke Risk Calculator'!$B$4=Options!$B$3),Calculations!CX$13,
              IF(AND('Stroke Risk Calculator'!$B$6=Options!$C$7,'Stroke Risk Calculator'!$B$5=Options!$A$2,'Stroke Risk Calculator'!$B$4=Options!$B$4),Calculations!CX$14,
                  IF(AND('Stroke Risk Calculator'!$B$6=Options!$C$7,'Stroke Risk Calculator'!$B$5=Options!$A$3,'Stroke Risk Calculator'!$B$4=Options!$B$4),Calculations!CX$15,
                        0
                     )
                 )
              )
           )
        )
)</f>
        <v>0</v>
      </c>
      <c r="CY9">
        <f>IF(AND('Stroke Risk Calculator'!$B$6=Options!$C$7,'Stroke Risk Calculator'!$B$5=Options!$A$2,'Stroke Risk Calculator'!$B$4=Options!$B$2),Calculations!CY$10,
     IF(AND('Stroke Risk Calculator'!$B$6=Options!$C$7,'Stroke Risk Calculator'!$B$5=Options!$A$3,'Stroke Risk Calculator'!$B$4=Options!$B$2),Calculations!CY$11,
        IF(AND('Stroke Risk Calculator'!$B$6=Options!$C$7,'Stroke Risk Calculator'!$B$5=Options!$A$2,'Stroke Risk Calculator'!$B$4=Options!$B$3),Calculations!CY$12,
           IF(AND('Stroke Risk Calculator'!$B$6=Options!$C$7,'Stroke Risk Calculator'!$B$5=Options!$A$3,'Stroke Risk Calculator'!$B$4=Options!$B$3),Calculations!CY$13,
              IF(AND('Stroke Risk Calculator'!$B$6=Options!$C$7,'Stroke Risk Calculator'!$B$5=Options!$A$2,'Stroke Risk Calculator'!$B$4=Options!$B$4),Calculations!CY$14,
                  IF(AND('Stroke Risk Calculator'!$B$6=Options!$C$7,'Stroke Risk Calculator'!$B$5=Options!$A$3,'Stroke Risk Calculator'!$B$4=Options!$B$4),Calculations!CY$15,
                        0
                     )
                 )
              )
           )
        )
)</f>
        <v>0</v>
      </c>
      <c r="CZ9">
        <f>IF(AND('Stroke Risk Calculator'!$B$6=Options!$C$7,'Stroke Risk Calculator'!$B$5=Options!$A$2,'Stroke Risk Calculator'!$B$4=Options!$B$2),Calculations!CZ$10,
     IF(AND('Stroke Risk Calculator'!$B$6=Options!$C$7,'Stroke Risk Calculator'!$B$5=Options!$A$3,'Stroke Risk Calculator'!$B$4=Options!$B$2),Calculations!CZ$11,
        IF(AND('Stroke Risk Calculator'!$B$6=Options!$C$7,'Stroke Risk Calculator'!$B$5=Options!$A$2,'Stroke Risk Calculator'!$B$4=Options!$B$3),Calculations!CZ$12,
           IF(AND('Stroke Risk Calculator'!$B$6=Options!$C$7,'Stroke Risk Calculator'!$B$5=Options!$A$3,'Stroke Risk Calculator'!$B$4=Options!$B$3),Calculations!CZ$13,
              IF(AND('Stroke Risk Calculator'!$B$6=Options!$C$7,'Stroke Risk Calculator'!$B$5=Options!$A$2,'Stroke Risk Calculator'!$B$4=Options!$B$4),Calculations!CZ$14,
                  IF(AND('Stroke Risk Calculator'!$B$6=Options!$C$7,'Stroke Risk Calculator'!$B$5=Options!$A$3,'Stroke Risk Calculator'!$B$4=Options!$B$4),Calculations!CZ$15,
                        0
                     )
                 )
              )
           )
        )
)</f>
        <v>0</v>
      </c>
      <c r="DA9">
        <f>IF(AND('Stroke Risk Calculator'!$B$6=Options!$C$7,'Stroke Risk Calculator'!$B$5=Options!$A$2,'Stroke Risk Calculator'!$B$4=Options!$B$2),Calculations!DA$10,
     IF(AND('Stroke Risk Calculator'!$B$6=Options!$C$7,'Stroke Risk Calculator'!$B$5=Options!$A$3,'Stroke Risk Calculator'!$B$4=Options!$B$2),Calculations!DA$11,
        IF(AND('Stroke Risk Calculator'!$B$6=Options!$C$7,'Stroke Risk Calculator'!$B$5=Options!$A$2,'Stroke Risk Calculator'!$B$4=Options!$B$3),Calculations!DA$12,
           IF(AND('Stroke Risk Calculator'!$B$6=Options!$C$7,'Stroke Risk Calculator'!$B$5=Options!$A$3,'Stroke Risk Calculator'!$B$4=Options!$B$3),Calculations!DA$13,
              IF(AND('Stroke Risk Calculator'!$B$6=Options!$C$7,'Stroke Risk Calculator'!$B$5=Options!$A$2,'Stroke Risk Calculator'!$B$4=Options!$B$4),Calculations!DA$14,
                  IF(AND('Stroke Risk Calculator'!$B$6=Options!$C$7,'Stroke Risk Calculator'!$B$5=Options!$A$3,'Stroke Risk Calculator'!$B$4=Options!$B$4),Calculations!DA$15,
                        0
                     )
                 )
              )
           )
        )
)</f>
        <v>0</v>
      </c>
      <c r="DB9">
        <f>IF(AND('Stroke Risk Calculator'!$B$6=Options!$C$7,'Stroke Risk Calculator'!$B$5=Options!$A$2,'Stroke Risk Calculator'!$B$4=Options!$B$2),Calculations!DB$10,
     IF(AND('Stroke Risk Calculator'!$B$6=Options!$C$7,'Stroke Risk Calculator'!$B$5=Options!$A$3,'Stroke Risk Calculator'!$B$4=Options!$B$2),Calculations!DB$11,
        IF(AND('Stroke Risk Calculator'!$B$6=Options!$C$7,'Stroke Risk Calculator'!$B$5=Options!$A$2,'Stroke Risk Calculator'!$B$4=Options!$B$3),Calculations!DB$12,
           IF(AND('Stroke Risk Calculator'!$B$6=Options!$C$7,'Stroke Risk Calculator'!$B$5=Options!$A$3,'Stroke Risk Calculator'!$B$4=Options!$B$3),Calculations!DB$13,
              IF(AND('Stroke Risk Calculator'!$B$6=Options!$C$7,'Stroke Risk Calculator'!$B$5=Options!$A$2,'Stroke Risk Calculator'!$B$4=Options!$B$4),Calculations!DB$14,
                  IF(AND('Stroke Risk Calculator'!$B$6=Options!$C$7,'Stroke Risk Calculator'!$B$5=Options!$A$3,'Stroke Risk Calculator'!$B$4=Options!$B$4),Calculations!DB$15,
                        0
                     )
                 )
              )
           )
        )
)</f>
        <v>0</v>
      </c>
      <c r="DC9">
        <f>IF(AND('Stroke Risk Calculator'!$B$6=Options!$C$7,'Stroke Risk Calculator'!$B$5=Options!$A$2,'Stroke Risk Calculator'!$B$4=Options!$B$2),Calculations!DC$10,
     IF(AND('Stroke Risk Calculator'!$B$6=Options!$C$7,'Stroke Risk Calculator'!$B$5=Options!$A$3,'Stroke Risk Calculator'!$B$4=Options!$B$2),Calculations!DC$11,
        IF(AND('Stroke Risk Calculator'!$B$6=Options!$C$7,'Stroke Risk Calculator'!$B$5=Options!$A$2,'Stroke Risk Calculator'!$B$4=Options!$B$3),Calculations!DC$12,
           IF(AND('Stroke Risk Calculator'!$B$6=Options!$C$7,'Stroke Risk Calculator'!$B$5=Options!$A$3,'Stroke Risk Calculator'!$B$4=Options!$B$3),Calculations!DC$13,
              IF(AND('Stroke Risk Calculator'!$B$6=Options!$C$7,'Stroke Risk Calculator'!$B$5=Options!$A$2,'Stroke Risk Calculator'!$B$4=Options!$B$4),Calculations!DC$14,
                  IF(AND('Stroke Risk Calculator'!$B$6=Options!$C$7,'Stroke Risk Calculator'!$B$5=Options!$A$3,'Stroke Risk Calculator'!$B$4=Options!$B$4),Calculations!DC$15,
                        0
                     )
                 )
              )
           )
        )
)</f>
        <v>0</v>
      </c>
      <c r="DD9">
        <f>IF(AND('Stroke Risk Calculator'!$B$6=Options!$C$7,'Stroke Risk Calculator'!$B$5=Options!$A$2,'Stroke Risk Calculator'!$B$4=Options!$B$2),Calculations!DD$10,
     IF(AND('Stroke Risk Calculator'!$B$6=Options!$C$7,'Stroke Risk Calculator'!$B$5=Options!$A$3,'Stroke Risk Calculator'!$B$4=Options!$B$2),Calculations!DD$11,
        IF(AND('Stroke Risk Calculator'!$B$6=Options!$C$7,'Stroke Risk Calculator'!$B$5=Options!$A$2,'Stroke Risk Calculator'!$B$4=Options!$B$3),Calculations!DD$12,
           IF(AND('Stroke Risk Calculator'!$B$6=Options!$C$7,'Stroke Risk Calculator'!$B$5=Options!$A$3,'Stroke Risk Calculator'!$B$4=Options!$B$3),Calculations!DD$13,
              IF(AND('Stroke Risk Calculator'!$B$6=Options!$C$7,'Stroke Risk Calculator'!$B$5=Options!$A$2,'Stroke Risk Calculator'!$B$4=Options!$B$4),Calculations!DD$14,
                  IF(AND('Stroke Risk Calculator'!$B$6=Options!$C$7,'Stroke Risk Calculator'!$B$5=Options!$A$3,'Stroke Risk Calculator'!$B$4=Options!$B$4),Calculations!DD$15,
                        0
                     )
                 )
              )
           )
        )
)</f>
        <v>0</v>
      </c>
      <c r="DE9">
        <f>IF(AND('Stroke Risk Calculator'!$B$6=Options!$C$7,'Stroke Risk Calculator'!$B$5=Options!$A$2,'Stroke Risk Calculator'!$B$4=Options!$B$2),Calculations!DE$10,
     IF(AND('Stroke Risk Calculator'!$B$6=Options!$C$7,'Stroke Risk Calculator'!$B$5=Options!$A$3,'Stroke Risk Calculator'!$B$4=Options!$B$2),Calculations!DE$11,
        IF(AND('Stroke Risk Calculator'!$B$6=Options!$C$7,'Stroke Risk Calculator'!$B$5=Options!$A$2,'Stroke Risk Calculator'!$B$4=Options!$B$3),Calculations!DE$12,
           IF(AND('Stroke Risk Calculator'!$B$6=Options!$C$7,'Stroke Risk Calculator'!$B$5=Options!$A$3,'Stroke Risk Calculator'!$B$4=Options!$B$3),Calculations!DE$13,
              IF(AND('Stroke Risk Calculator'!$B$6=Options!$C$7,'Stroke Risk Calculator'!$B$5=Options!$A$2,'Stroke Risk Calculator'!$B$4=Options!$B$4),Calculations!DE$14,
                  IF(AND('Stroke Risk Calculator'!$B$6=Options!$C$7,'Stroke Risk Calculator'!$B$5=Options!$A$3,'Stroke Risk Calculator'!$B$4=Options!$B$4),Calculations!DE$15,
                        0
                     )
                 )
              )
           )
        )
)</f>
        <v>0</v>
      </c>
      <c r="DF9">
        <f>IF(AND('Stroke Risk Calculator'!$B$6=Options!$C$7,'Stroke Risk Calculator'!$B$5=Options!$A$2,'Stroke Risk Calculator'!$B$4=Options!$B$2),Calculations!DF$10,
     IF(AND('Stroke Risk Calculator'!$B$6=Options!$C$7,'Stroke Risk Calculator'!$B$5=Options!$A$3,'Stroke Risk Calculator'!$B$4=Options!$B$2),Calculations!DF$11,
        IF(AND('Stroke Risk Calculator'!$B$6=Options!$C$7,'Stroke Risk Calculator'!$B$5=Options!$A$2,'Stroke Risk Calculator'!$B$4=Options!$B$3),Calculations!DF$12,
           IF(AND('Stroke Risk Calculator'!$B$6=Options!$C$7,'Stroke Risk Calculator'!$B$5=Options!$A$3,'Stroke Risk Calculator'!$B$4=Options!$B$3),Calculations!DF$13,
              IF(AND('Stroke Risk Calculator'!$B$6=Options!$C$7,'Stroke Risk Calculator'!$B$5=Options!$A$2,'Stroke Risk Calculator'!$B$4=Options!$B$4),Calculations!DF$14,
                  IF(AND('Stroke Risk Calculator'!$B$6=Options!$C$7,'Stroke Risk Calculator'!$B$5=Options!$A$3,'Stroke Risk Calculator'!$B$4=Options!$B$4),Calculations!DF$15,
                        0
                     )
                 )
              )
           )
        )
)</f>
        <v>0</v>
      </c>
      <c r="DG9">
        <f>IF(AND('Stroke Risk Calculator'!$B$6=Options!$C$7,'Stroke Risk Calculator'!$B$5=Options!$A$2,'Stroke Risk Calculator'!$B$4=Options!$B$2),Calculations!DG$10,
     IF(AND('Stroke Risk Calculator'!$B$6=Options!$C$7,'Stroke Risk Calculator'!$B$5=Options!$A$3,'Stroke Risk Calculator'!$B$4=Options!$B$2),Calculations!DG$11,
        IF(AND('Stroke Risk Calculator'!$B$6=Options!$C$7,'Stroke Risk Calculator'!$B$5=Options!$A$2,'Stroke Risk Calculator'!$B$4=Options!$B$3),Calculations!DG$12,
           IF(AND('Stroke Risk Calculator'!$B$6=Options!$C$7,'Stroke Risk Calculator'!$B$5=Options!$A$3,'Stroke Risk Calculator'!$B$4=Options!$B$3),Calculations!DG$13,
              IF(AND('Stroke Risk Calculator'!$B$6=Options!$C$7,'Stroke Risk Calculator'!$B$5=Options!$A$2,'Stroke Risk Calculator'!$B$4=Options!$B$4),Calculations!DG$14,
                  IF(AND('Stroke Risk Calculator'!$B$6=Options!$C$7,'Stroke Risk Calculator'!$B$5=Options!$A$3,'Stroke Risk Calculator'!$B$4=Options!$B$4),Calculations!DG$15,
                        0
                     )
                 )
              )
           )
        )
)</f>
        <v>0</v>
      </c>
      <c r="DH9">
        <f>IF(AND('Stroke Risk Calculator'!$B$6=Options!$C$7,'Stroke Risk Calculator'!$B$5=Options!$A$2,'Stroke Risk Calculator'!$B$4=Options!$B$2),Calculations!DH$10,
     IF(AND('Stroke Risk Calculator'!$B$6=Options!$C$7,'Stroke Risk Calculator'!$B$5=Options!$A$3,'Stroke Risk Calculator'!$B$4=Options!$B$2),Calculations!DH$11,
        IF(AND('Stroke Risk Calculator'!$B$6=Options!$C$7,'Stroke Risk Calculator'!$B$5=Options!$A$2,'Stroke Risk Calculator'!$B$4=Options!$B$3),Calculations!DH$12,
           IF(AND('Stroke Risk Calculator'!$B$6=Options!$C$7,'Stroke Risk Calculator'!$B$5=Options!$A$3,'Stroke Risk Calculator'!$B$4=Options!$B$3),Calculations!DH$13,
              IF(AND('Stroke Risk Calculator'!$B$6=Options!$C$7,'Stroke Risk Calculator'!$B$5=Options!$A$2,'Stroke Risk Calculator'!$B$4=Options!$B$4),Calculations!DH$14,
                  IF(AND('Stroke Risk Calculator'!$B$6=Options!$C$7,'Stroke Risk Calculator'!$B$5=Options!$A$3,'Stroke Risk Calculator'!$B$4=Options!$B$4),Calculations!DH$15,
                        0
                     )
                 )
              )
           )
        )
)</f>
        <v>0</v>
      </c>
      <c r="DI9">
        <f>IF(AND('Stroke Risk Calculator'!$B$6=Options!$C$7,'Stroke Risk Calculator'!$B$5=Options!$A$2,'Stroke Risk Calculator'!$B$4=Options!$B$2),Calculations!DI$10,
     IF(AND('Stroke Risk Calculator'!$B$6=Options!$C$7,'Stroke Risk Calculator'!$B$5=Options!$A$3,'Stroke Risk Calculator'!$B$4=Options!$B$2),Calculations!DI$11,
        IF(AND('Stroke Risk Calculator'!$B$6=Options!$C$7,'Stroke Risk Calculator'!$B$5=Options!$A$2,'Stroke Risk Calculator'!$B$4=Options!$B$3),Calculations!DI$12,
           IF(AND('Stroke Risk Calculator'!$B$6=Options!$C$7,'Stroke Risk Calculator'!$B$5=Options!$A$3,'Stroke Risk Calculator'!$B$4=Options!$B$3),Calculations!DI$13,
              IF(AND('Stroke Risk Calculator'!$B$6=Options!$C$7,'Stroke Risk Calculator'!$B$5=Options!$A$2,'Stroke Risk Calculator'!$B$4=Options!$B$4),Calculations!DI$14,
                  IF(AND('Stroke Risk Calculator'!$B$6=Options!$C$7,'Stroke Risk Calculator'!$B$5=Options!$A$3,'Stroke Risk Calculator'!$B$4=Options!$B$4),Calculations!DI$15,
                        0
                     )
                 )
              )
           )
        )
)</f>
        <v>0</v>
      </c>
      <c r="DJ9">
        <f>IF(AND('Stroke Risk Calculator'!$B$6=Options!$C$7,'Stroke Risk Calculator'!$B$5=Options!$A$2,'Stroke Risk Calculator'!$B$4=Options!$B$2),Calculations!DJ$10,
     IF(AND('Stroke Risk Calculator'!$B$6=Options!$C$7,'Stroke Risk Calculator'!$B$5=Options!$A$3,'Stroke Risk Calculator'!$B$4=Options!$B$2),Calculations!DJ$11,
        IF(AND('Stroke Risk Calculator'!$B$6=Options!$C$7,'Stroke Risk Calculator'!$B$5=Options!$A$2,'Stroke Risk Calculator'!$B$4=Options!$B$3),Calculations!DJ$12,
           IF(AND('Stroke Risk Calculator'!$B$6=Options!$C$7,'Stroke Risk Calculator'!$B$5=Options!$A$3,'Stroke Risk Calculator'!$B$4=Options!$B$3),Calculations!DJ$13,
              IF(AND('Stroke Risk Calculator'!$B$6=Options!$C$7,'Stroke Risk Calculator'!$B$5=Options!$A$2,'Stroke Risk Calculator'!$B$4=Options!$B$4),Calculations!DJ$14,
                  IF(AND('Stroke Risk Calculator'!$B$6=Options!$C$7,'Stroke Risk Calculator'!$B$5=Options!$A$3,'Stroke Risk Calculator'!$B$4=Options!$B$4),Calculations!DJ$15,
                        0
                     )
                 )
              )
           )
        )
)</f>
        <v>0</v>
      </c>
      <c r="DK9">
        <f>IF(AND('Stroke Risk Calculator'!$B$6=Options!$C$7,'Stroke Risk Calculator'!$B$5=Options!$A$2,'Stroke Risk Calculator'!$B$4=Options!$B$2),Calculations!DK$10,
     IF(AND('Stroke Risk Calculator'!$B$6=Options!$C$7,'Stroke Risk Calculator'!$B$5=Options!$A$3,'Stroke Risk Calculator'!$B$4=Options!$B$2),Calculations!DK$11,
        IF(AND('Stroke Risk Calculator'!$B$6=Options!$C$7,'Stroke Risk Calculator'!$B$5=Options!$A$2,'Stroke Risk Calculator'!$B$4=Options!$B$3),Calculations!DK$12,
           IF(AND('Stroke Risk Calculator'!$B$6=Options!$C$7,'Stroke Risk Calculator'!$B$5=Options!$A$3,'Stroke Risk Calculator'!$B$4=Options!$B$3),Calculations!DK$13,
              IF(AND('Stroke Risk Calculator'!$B$6=Options!$C$7,'Stroke Risk Calculator'!$B$5=Options!$A$2,'Stroke Risk Calculator'!$B$4=Options!$B$4),Calculations!DK$14,
                  IF(AND('Stroke Risk Calculator'!$B$6=Options!$C$7,'Stroke Risk Calculator'!$B$5=Options!$A$3,'Stroke Risk Calculator'!$B$4=Options!$B$4),Calculations!DK$15,
                        0
                     )
                 )
              )
           )
        )
)</f>
        <v>0</v>
      </c>
      <c r="DL9">
        <f>IF(AND('Stroke Risk Calculator'!$B$6=Options!$C$7,'Stroke Risk Calculator'!$B$5=Options!$A$2,'Stroke Risk Calculator'!$B$4=Options!$B$2),Calculations!DL$10,
     IF(AND('Stroke Risk Calculator'!$B$6=Options!$C$7,'Stroke Risk Calculator'!$B$5=Options!$A$3,'Stroke Risk Calculator'!$B$4=Options!$B$2),Calculations!DL$11,
        IF(AND('Stroke Risk Calculator'!$B$6=Options!$C$7,'Stroke Risk Calculator'!$B$5=Options!$A$2,'Stroke Risk Calculator'!$B$4=Options!$B$3),Calculations!DL$12,
           IF(AND('Stroke Risk Calculator'!$B$6=Options!$C$7,'Stroke Risk Calculator'!$B$5=Options!$A$3,'Stroke Risk Calculator'!$B$4=Options!$B$3),Calculations!DL$13,
              IF(AND('Stroke Risk Calculator'!$B$6=Options!$C$7,'Stroke Risk Calculator'!$B$5=Options!$A$2,'Stroke Risk Calculator'!$B$4=Options!$B$4),Calculations!DL$14,
                  IF(AND('Stroke Risk Calculator'!$B$6=Options!$C$7,'Stroke Risk Calculator'!$B$5=Options!$A$3,'Stroke Risk Calculator'!$B$4=Options!$B$4),Calculations!DL$15,
                        0
                     )
                 )
              )
           )
        )
)</f>
        <v>0</v>
      </c>
      <c r="DM9">
        <f>IF(AND('Stroke Risk Calculator'!$B$6=Options!$C$7,'Stroke Risk Calculator'!$B$5=Options!$A$2,'Stroke Risk Calculator'!$B$4=Options!$B$2),Calculations!DM$10,
     IF(AND('Stroke Risk Calculator'!$B$6=Options!$C$7,'Stroke Risk Calculator'!$B$5=Options!$A$3,'Stroke Risk Calculator'!$B$4=Options!$B$2),Calculations!DM$11,
        IF(AND('Stroke Risk Calculator'!$B$6=Options!$C$7,'Stroke Risk Calculator'!$B$5=Options!$A$2,'Stroke Risk Calculator'!$B$4=Options!$B$3),Calculations!DM$12,
           IF(AND('Stroke Risk Calculator'!$B$6=Options!$C$7,'Stroke Risk Calculator'!$B$5=Options!$A$3,'Stroke Risk Calculator'!$B$4=Options!$B$3),Calculations!DM$13,
              IF(AND('Stroke Risk Calculator'!$B$6=Options!$C$7,'Stroke Risk Calculator'!$B$5=Options!$A$2,'Stroke Risk Calculator'!$B$4=Options!$B$4),Calculations!DM$14,
                  IF(AND('Stroke Risk Calculator'!$B$6=Options!$C$7,'Stroke Risk Calculator'!$B$5=Options!$A$3,'Stroke Risk Calculator'!$B$4=Options!$B$4),Calculations!DM$15,
                        0
                     )
                 )
              )
           )
        )
)</f>
        <v>0</v>
      </c>
      <c r="DN9">
        <f>IF(AND('Stroke Risk Calculator'!$B$6=Options!$C$7,'Stroke Risk Calculator'!$B$5=Options!$A$2,'Stroke Risk Calculator'!$B$4=Options!$B$2),Calculations!DN$10,
     IF(AND('Stroke Risk Calculator'!$B$6=Options!$C$7,'Stroke Risk Calculator'!$B$5=Options!$A$3,'Stroke Risk Calculator'!$B$4=Options!$B$2),Calculations!DN$11,
        IF(AND('Stroke Risk Calculator'!$B$6=Options!$C$7,'Stroke Risk Calculator'!$B$5=Options!$A$2,'Stroke Risk Calculator'!$B$4=Options!$B$3),Calculations!DN$12,
           IF(AND('Stroke Risk Calculator'!$B$6=Options!$C$7,'Stroke Risk Calculator'!$B$5=Options!$A$3,'Stroke Risk Calculator'!$B$4=Options!$B$3),Calculations!DN$13,
              IF(AND('Stroke Risk Calculator'!$B$6=Options!$C$7,'Stroke Risk Calculator'!$B$5=Options!$A$2,'Stroke Risk Calculator'!$B$4=Options!$B$4),Calculations!DN$14,
                  IF(AND('Stroke Risk Calculator'!$B$6=Options!$C$7,'Stroke Risk Calculator'!$B$5=Options!$A$3,'Stroke Risk Calculator'!$B$4=Options!$B$4),Calculations!DN$15,
                        0
                     )
                 )
              )
           )
        )
)</f>
        <v>0</v>
      </c>
      <c r="DO9">
        <f>IF(AND('Stroke Risk Calculator'!$B$6=Options!$C$7,'Stroke Risk Calculator'!$B$5=Options!$A$2,'Stroke Risk Calculator'!$B$4=Options!$B$2),Calculations!DO$10,
     IF(AND('Stroke Risk Calculator'!$B$6=Options!$C$7,'Stroke Risk Calculator'!$B$5=Options!$A$3,'Stroke Risk Calculator'!$B$4=Options!$B$2),Calculations!DO$11,
        IF(AND('Stroke Risk Calculator'!$B$6=Options!$C$7,'Stroke Risk Calculator'!$B$5=Options!$A$2,'Stroke Risk Calculator'!$B$4=Options!$B$3),Calculations!DO$12,
           IF(AND('Stroke Risk Calculator'!$B$6=Options!$C$7,'Stroke Risk Calculator'!$B$5=Options!$A$3,'Stroke Risk Calculator'!$B$4=Options!$B$3),Calculations!DO$13,
              IF(AND('Stroke Risk Calculator'!$B$6=Options!$C$7,'Stroke Risk Calculator'!$B$5=Options!$A$2,'Stroke Risk Calculator'!$B$4=Options!$B$4),Calculations!DO$14,
                  IF(AND('Stroke Risk Calculator'!$B$6=Options!$C$7,'Stroke Risk Calculator'!$B$5=Options!$A$3,'Stroke Risk Calculator'!$B$4=Options!$B$4),Calculations!DO$15,
                        0
                     )
                 )
              )
           )
        )
)</f>
        <v>0</v>
      </c>
      <c r="DP9">
        <f>IF(AND('Stroke Risk Calculator'!$B$6=Options!$C$7,'Stroke Risk Calculator'!$B$5=Options!$A$2,'Stroke Risk Calculator'!$B$4=Options!$B$2),Calculations!DP$10,
     IF(AND('Stroke Risk Calculator'!$B$6=Options!$C$7,'Stroke Risk Calculator'!$B$5=Options!$A$3,'Stroke Risk Calculator'!$B$4=Options!$B$2),Calculations!DP$11,
        IF(AND('Stroke Risk Calculator'!$B$6=Options!$C$7,'Stroke Risk Calculator'!$B$5=Options!$A$2,'Stroke Risk Calculator'!$B$4=Options!$B$3),Calculations!DP$12,
           IF(AND('Stroke Risk Calculator'!$B$6=Options!$C$7,'Stroke Risk Calculator'!$B$5=Options!$A$3,'Stroke Risk Calculator'!$B$4=Options!$B$3),Calculations!DP$13,
              IF(AND('Stroke Risk Calculator'!$B$6=Options!$C$7,'Stroke Risk Calculator'!$B$5=Options!$A$2,'Stroke Risk Calculator'!$B$4=Options!$B$4),Calculations!DP$14,
                  IF(AND('Stroke Risk Calculator'!$B$6=Options!$C$7,'Stroke Risk Calculator'!$B$5=Options!$A$3,'Stroke Risk Calculator'!$B$4=Options!$B$4),Calculations!DP$15,
                        0
                     )
                 )
              )
           )
        )
)</f>
        <v>0</v>
      </c>
      <c r="DQ9">
        <f>IF(AND('Stroke Risk Calculator'!$B$6=Options!$C$7,'Stroke Risk Calculator'!$B$5=Options!$A$2,'Stroke Risk Calculator'!$B$4=Options!$B$2),Calculations!DQ$10,
     IF(AND('Stroke Risk Calculator'!$B$6=Options!$C$7,'Stroke Risk Calculator'!$B$5=Options!$A$3,'Stroke Risk Calculator'!$B$4=Options!$B$2),Calculations!DQ$11,
        IF(AND('Stroke Risk Calculator'!$B$6=Options!$C$7,'Stroke Risk Calculator'!$B$5=Options!$A$2,'Stroke Risk Calculator'!$B$4=Options!$B$3),Calculations!DQ$12,
           IF(AND('Stroke Risk Calculator'!$B$6=Options!$C$7,'Stroke Risk Calculator'!$B$5=Options!$A$3,'Stroke Risk Calculator'!$B$4=Options!$B$3),Calculations!DQ$13,
              IF(AND('Stroke Risk Calculator'!$B$6=Options!$C$7,'Stroke Risk Calculator'!$B$5=Options!$A$2,'Stroke Risk Calculator'!$B$4=Options!$B$4),Calculations!DQ$14,
                  IF(AND('Stroke Risk Calculator'!$B$6=Options!$C$7,'Stroke Risk Calculator'!$B$5=Options!$A$3,'Stroke Risk Calculator'!$B$4=Options!$B$4),Calculations!DQ$15,
                        0
                     )
                 )
              )
           )
        )
)</f>
        <v>0</v>
      </c>
      <c r="DR9">
        <f>IF(AND('Stroke Risk Calculator'!$B$6=Options!$C$7,'Stroke Risk Calculator'!$B$5=Options!$A$2,'Stroke Risk Calculator'!$B$4=Options!$B$2),Calculations!DR$10,
     IF(AND('Stroke Risk Calculator'!$B$6=Options!$C$7,'Stroke Risk Calculator'!$B$5=Options!$A$3,'Stroke Risk Calculator'!$B$4=Options!$B$2),Calculations!DR$11,
        IF(AND('Stroke Risk Calculator'!$B$6=Options!$C$7,'Stroke Risk Calculator'!$B$5=Options!$A$2,'Stroke Risk Calculator'!$B$4=Options!$B$3),Calculations!DR$12,
           IF(AND('Stroke Risk Calculator'!$B$6=Options!$C$7,'Stroke Risk Calculator'!$B$5=Options!$A$3,'Stroke Risk Calculator'!$B$4=Options!$B$3),Calculations!DR$13,
              IF(AND('Stroke Risk Calculator'!$B$6=Options!$C$7,'Stroke Risk Calculator'!$B$5=Options!$A$2,'Stroke Risk Calculator'!$B$4=Options!$B$4),Calculations!DR$14,
                  IF(AND('Stroke Risk Calculator'!$B$6=Options!$C$7,'Stroke Risk Calculator'!$B$5=Options!$A$3,'Stroke Risk Calculator'!$B$4=Options!$B$4),Calculations!DR$15,
                        0
                     )
                 )
              )
           )
        )
)</f>
        <v>0</v>
      </c>
      <c r="DS9">
        <f>IF(AND('Stroke Risk Calculator'!$B$6=Options!$C$7,'Stroke Risk Calculator'!$B$5=Options!$A$2,'Stroke Risk Calculator'!$B$4=Options!$B$2),Calculations!DS$10,
     IF(AND('Stroke Risk Calculator'!$B$6=Options!$C$7,'Stroke Risk Calculator'!$B$5=Options!$A$3,'Stroke Risk Calculator'!$B$4=Options!$B$2),Calculations!DS$11,
        IF(AND('Stroke Risk Calculator'!$B$6=Options!$C$7,'Stroke Risk Calculator'!$B$5=Options!$A$2,'Stroke Risk Calculator'!$B$4=Options!$B$3),Calculations!DS$12,
           IF(AND('Stroke Risk Calculator'!$B$6=Options!$C$7,'Stroke Risk Calculator'!$B$5=Options!$A$3,'Stroke Risk Calculator'!$B$4=Options!$B$3),Calculations!DS$13,
              IF(AND('Stroke Risk Calculator'!$B$6=Options!$C$7,'Stroke Risk Calculator'!$B$5=Options!$A$2,'Stroke Risk Calculator'!$B$4=Options!$B$4),Calculations!DS$14,
                  IF(AND('Stroke Risk Calculator'!$B$6=Options!$C$7,'Stroke Risk Calculator'!$B$5=Options!$A$3,'Stroke Risk Calculator'!$B$4=Options!$B$4),Calculations!DS$15,
                        0
                     )
                 )
              )
           )
        )
)</f>
        <v>0</v>
      </c>
      <c r="DT9">
        <f>IF(AND('Stroke Risk Calculator'!$B$6=Options!$C$7,'Stroke Risk Calculator'!$B$5=Options!$A$2,'Stroke Risk Calculator'!$B$4=Options!$B$2),Calculations!DT$10,
     IF(AND('Stroke Risk Calculator'!$B$6=Options!$C$7,'Stroke Risk Calculator'!$B$5=Options!$A$3,'Stroke Risk Calculator'!$B$4=Options!$B$2),Calculations!DT$11,
        IF(AND('Stroke Risk Calculator'!$B$6=Options!$C$7,'Stroke Risk Calculator'!$B$5=Options!$A$2,'Stroke Risk Calculator'!$B$4=Options!$B$3),Calculations!DT$12,
           IF(AND('Stroke Risk Calculator'!$B$6=Options!$C$7,'Stroke Risk Calculator'!$B$5=Options!$A$3,'Stroke Risk Calculator'!$B$4=Options!$B$3),Calculations!DT$13,
              IF(AND('Stroke Risk Calculator'!$B$6=Options!$C$7,'Stroke Risk Calculator'!$B$5=Options!$A$2,'Stroke Risk Calculator'!$B$4=Options!$B$4),Calculations!DT$14,
                  IF(AND('Stroke Risk Calculator'!$B$6=Options!$C$7,'Stroke Risk Calculator'!$B$5=Options!$A$3,'Stroke Risk Calculator'!$B$4=Options!$B$4),Calculations!DT$15,
                        0
                     )
                 )
              )
           )
        )
)</f>
        <v>0</v>
      </c>
      <c r="DU9">
        <f>IF(AND('Stroke Risk Calculator'!$B$6=Options!$C$7,'Stroke Risk Calculator'!$B$5=Options!$A$2,'Stroke Risk Calculator'!$B$4=Options!$B$2),Calculations!DU$10,
     IF(AND('Stroke Risk Calculator'!$B$6=Options!$C$7,'Stroke Risk Calculator'!$B$5=Options!$A$3,'Stroke Risk Calculator'!$B$4=Options!$B$2),Calculations!DU$11,
        IF(AND('Stroke Risk Calculator'!$B$6=Options!$C$7,'Stroke Risk Calculator'!$B$5=Options!$A$2,'Stroke Risk Calculator'!$B$4=Options!$B$3),Calculations!DU$12,
           IF(AND('Stroke Risk Calculator'!$B$6=Options!$C$7,'Stroke Risk Calculator'!$B$5=Options!$A$3,'Stroke Risk Calculator'!$B$4=Options!$B$3),Calculations!DU$13,
              IF(AND('Stroke Risk Calculator'!$B$6=Options!$C$7,'Stroke Risk Calculator'!$B$5=Options!$A$2,'Stroke Risk Calculator'!$B$4=Options!$B$4),Calculations!DU$14,
                  IF(AND('Stroke Risk Calculator'!$B$6=Options!$C$7,'Stroke Risk Calculator'!$B$5=Options!$A$3,'Stroke Risk Calculator'!$B$4=Options!$B$4),Calculations!DU$15,
                        0
                     )
                 )
              )
           )
        )
)</f>
        <v>0</v>
      </c>
      <c r="DV9">
        <f>IF(AND('Stroke Risk Calculator'!$B$6=Options!$C$7,'Stroke Risk Calculator'!$B$5=Options!$A$2,'Stroke Risk Calculator'!$B$4=Options!$B$2),Calculations!DV$10,
     IF(AND('Stroke Risk Calculator'!$B$6=Options!$C$7,'Stroke Risk Calculator'!$B$5=Options!$A$3,'Stroke Risk Calculator'!$B$4=Options!$B$2),Calculations!DV$11,
        IF(AND('Stroke Risk Calculator'!$B$6=Options!$C$7,'Stroke Risk Calculator'!$B$5=Options!$A$2,'Stroke Risk Calculator'!$B$4=Options!$B$3),Calculations!DV$12,
           IF(AND('Stroke Risk Calculator'!$B$6=Options!$C$7,'Stroke Risk Calculator'!$B$5=Options!$A$3,'Stroke Risk Calculator'!$B$4=Options!$B$3),Calculations!DV$13,
              IF(AND('Stroke Risk Calculator'!$B$6=Options!$C$7,'Stroke Risk Calculator'!$B$5=Options!$A$2,'Stroke Risk Calculator'!$B$4=Options!$B$4),Calculations!DV$14,
                  IF(AND('Stroke Risk Calculator'!$B$6=Options!$C$7,'Stroke Risk Calculator'!$B$5=Options!$A$3,'Stroke Risk Calculator'!$B$4=Options!$B$4),Calculations!DV$15,
                        0
                     )
                 )
              )
           )
        )
)</f>
        <v>0</v>
      </c>
      <c r="DW9">
        <f>IF(AND('Stroke Risk Calculator'!$B$6=Options!$C$7,'Stroke Risk Calculator'!$B$5=Options!$A$2,'Stroke Risk Calculator'!$B$4=Options!$B$2),Calculations!DW$10,
     IF(AND('Stroke Risk Calculator'!$B$6=Options!$C$7,'Stroke Risk Calculator'!$B$5=Options!$A$3,'Stroke Risk Calculator'!$B$4=Options!$B$2),Calculations!DW$11,
        IF(AND('Stroke Risk Calculator'!$B$6=Options!$C$7,'Stroke Risk Calculator'!$B$5=Options!$A$2,'Stroke Risk Calculator'!$B$4=Options!$B$3),Calculations!DW$12,
           IF(AND('Stroke Risk Calculator'!$B$6=Options!$C$7,'Stroke Risk Calculator'!$B$5=Options!$A$3,'Stroke Risk Calculator'!$B$4=Options!$B$3),Calculations!DW$13,
              IF(AND('Stroke Risk Calculator'!$B$6=Options!$C$7,'Stroke Risk Calculator'!$B$5=Options!$A$2,'Stroke Risk Calculator'!$B$4=Options!$B$4),Calculations!DW$14,
                  IF(AND('Stroke Risk Calculator'!$B$6=Options!$C$7,'Stroke Risk Calculator'!$B$5=Options!$A$3,'Stroke Risk Calculator'!$B$4=Options!$B$4),Calculations!DW$15,
                        0
                     )
                 )
              )
           )
        )
)</f>
        <v>0</v>
      </c>
      <c r="DX9">
        <f>IF(AND('Stroke Risk Calculator'!$B$6=Options!$C$7,'Stroke Risk Calculator'!$B$5=Options!$A$2,'Stroke Risk Calculator'!$B$4=Options!$B$2),Calculations!DX$10,
     IF(AND('Stroke Risk Calculator'!$B$6=Options!$C$7,'Stroke Risk Calculator'!$B$5=Options!$A$3,'Stroke Risk Calculator'!$B$4=Options!$B$2),Calculations!DX$11,
        IF(AND('Stroke Risk Calculator'!$B$6=Options!$C$7,'Stroke Risk Calculator'!$B$5=Options!$A$2,'Stroke Risk Calculator'!$B$4=Options!$B$3),Calculations!DX$12,
           IF(AND('Stroke Risk Calculator'!$B$6=Options!$C$7,'Stroke Risk Calculator'!$B$5=Options!$A$3,'Stroke Risk Calculator'!$B$4=Options!$B$3),Calculations!DX$13,
              IF(AND('Stroke Risk Calculator'!$B$6=Options!$C$7,'Stroke Risk Calculator'!$B$5=Options!$A$2,'Stroke Risk Calculator'!$B$4=Options!$B$4),Calculations!DX$14,
                  IF(AND('Stroke Risk Calculator'!$B$6=Options!$C$7,'Stroke Risk Calculator'!$B$5=Options!$A$3,'Stroke Risk Calculator'!$B$4=Options!$B$4),Calculations!DX$15,
                        0
                     )
                 )
              )
           )
        )
)</f>
        <v>0</v>
      </c>
      <c r="DY9">
        <f>IF(AND('Stroke Risk Calculator'!$B$6=Options!$C$7,'Stroke Risk Calculator'!$B$5=Options!$A$2,'Stroke Risk Calculator'!$B$4=Options!$B$2),Calculations!DY$10,
     IF(AND('Stroke Risk Calculator'!$B$6=Options!$C$7,'Stroke Risk Calculator'!$B$5=Options!$A$3,'Stroke Risk Calculator'!$B$4=Options!$B$2),Calculations!DY$11,
        IF(AND('Stroke Risk Calculator'!$B$6=Options!$C$7,'Stroke Risk Calculator'!$B$5=Options!$A$2,'Stroke Risk Calculator'!$B$4=Options!$B$3),Calculations!DY$12,
           IF(AND('Stroke Risk Calculator'!$B$6=Options!$C$7,'Stroke Risk Calculator'!$B$5=Options!$A$3,'Stroke Risk Calculator'!$B$4=Options!$B$3),Calculations!DY$13,
              IF(AND('Stroke Risk Calculator'!$B$6=Options!$C$7,'Stroke Risk Calculator'!$B$5=Options!$A$2,'Stroke Risk Calculator'!$B$4=Options!$B$4),Calculations!DY$14,
                  IF(AND('Stroke Risk Calculator'!$B$6=Options!$C$7,'Stroke Risk Calculator'!$B$5=Options!$A$3,'Stroke Risk Calculator'!$B$4=Options!$B$4),Calculations!DY$15,
                        0
                     )
                 )
              )
           )
        )
)</f>
        <v>0</v>
      </c>
      <c r="DZ9">
        <f>IF(AND('Stroke Risk Calculator'!$B$6=Options!$C$7,'Stroke Risk Calculator'!$B$5=Options!$A$2,'Stroke Risk Calculator'!$B$4=Options!$B$2),Calculations!DZ$10,
     IF(AND('Stroke Risk Calculator'!$B$6=Options!$C$7,'Stroke Risk Calculator'!$B$5=Options!$A$3,'Stroke Risk Calculator'!$B$4=Options!$B$2),Calculations!DZ$11,
        IF(AND('Stroke Risk Calculator'!$B$6=Options!$C$7,'Stroke Risk Calculator'!$B$5=Options!$A$2,'Stroke Risk Calculator'!$B$4=Options!$B$3),Calculations!DZ$12,
           IF(AND('Stroke Risk Calculator'!$B$6=Options!$C$7,'Stroke Risk Calculator'!$B$5=Options!$A$3,'Stroke Risk Calculator'!$B$4=Options!$B$3),Calculations!DZ$13,
              IF(AND('Stroke Risk Calculator'!$B$6=Options!$C$7,'Stroke Risk Calculator'!$B$5=Options!$A$2,'Stroke Risk Calculator'!$B$4=Options!$B$4),Calculations!DZ$14,
                  IF(AND('Stroke Risk Calculator'!$B$6=Options!$C$7,'Stroke Risk Calculator'!$B$5=Options!$A$3,'Stroke Risk Calculator'!$B$4=Options!$B$4),Calculations!DZ$15,
                        0
                     )
                 )
              )
           )
        )
)</f>
        <v>0</v>
      </c>
      <c r="EA9">
        <f>IF(AND('Stroke Risk Calculator'!$B$6=Options!$C$7,'Stroke Risk Calculator'!$B$5=Options!$A$2,'Stroke Risk Calculator'!$B$4=Options!$B$2),Calculations!EA$10,
     IF(AND('Stroke Risk Calculator'!$B$6=Options!$C$7,'Stroke Risk Calculator'!$B$5=Options!$A$3,'Stroke Risk Calculator'!$B$4=Options!$B$2),Calculations!EA$11,
        IF(AND('Stroke Risk Calculator'!$B$6=Options!$C$7,'Stroke Risk Calculator'!$B$5=Options!$A$2,'Stroke Risk Calculator'!$B$4=Options!$B$3),Calculations!EA$12,
           IF(AND('Stroke Risk Calculator'!$B$6=Options!$C$7,'Stroke Risk Calculator'!$B$5=Options!$A$3,'Stroke Risk Calculator'!$B$4=Options!$B$3),Calculations!EA$13,
              IF(AND('Stroke Risk Calculator'!$B$6=Options!$C$7,'Stroke Risk Calculator'!$B$5=Options!$A$2,'Stroke Risk Calculator'!$B$4=Options!$B$4),Calculations!EA$14,
                  IF(AND('Stroke Risk Calculator'!$B$6=Options!$C$7,'Stroke Risk Calculator'!$B$5=Options!$A$3,'Stroke Risk Calculator'!$B$4=Options!$B$4),Calculations!EA$15,
                        0
                     )
                 )
              )
           )
        )
)</f>
        <v>0</v>
      </c>
      <c r="EB9">
        <f>IF(AND('Stroke Risk Calculator'!$B$6=Options!$C$7,'Stroke Risk Calculator'!$B$5=Options!$A$2,'Stroke Risk Calculator'!$B$4=Options!$B$2),Calculations!EB$10,
     IF(AND('Stroke Risk Calculator'!$B$6=Options!$C$7,'Stroke Risk Calculator'!$B$5=Options!$A$3,'Stroke Risk Calculator'!$B$4=Options!$B$2),Calculations!EB$11,
        IF(AND('Stroke Risk Calculator'!$B$6=Options!$C$7,'Stroke Risk Calculator'!$B$5=Options!$A$2,'Stroke Risk Calculator'!$B$4=Options!$B$3),Calculations!EB$12,
           IF(AND('Stroke Risk Calculator'!$B$6=Options!$C$7,'Stroke Risk Calculator'!$B$5=Options!$A$3,'Stroke Risk Calculator'!$B$4=Options!$B$3),Calculations!EB$13,
              IF(AND('Stroke Risk Calculator'!$B$6=Options!$C$7,'Stroke Risk Calculator'!$B$5=Options!$A$2,'Stroke Risk Calculator'!$B$4=Options!$B$4),Calculations!EB$14,
                  IF(AND('Stroke Risk Calculator'!$B$6=Options!$C$7,'Stroke Risk Calculator'!$B$5=Options!$A$3,'Stroke Risk Calculator'!$B$4=Options!$B$4),Calculations!EB$15,
                        0
                     )
                 )
              )
           )
        )
)</f>
        <v>0</v>
      </c>
      <c r="EC9">
        <f>IF(AND('Stroke Risk Calculator'!$B$6=Options!$C$7,'Stroke Risk Calculator'!$B$5=Options!$A$2,'Stroke Risk Calculator'!$B$4=Options!$B$2),Calculations!EC$10,
     IF(AND('Stroke Risk Calculator'!$B$6=Options!$C$7,'Stroke Risk Calculator'!$B$5=Options!$A$3,'Stroke Risk Calculator'!$B$4=Options!$B$2),Calculations!EC$11,
        IF(AND('Stroke Risk Calculator'!$B$6=Options!$C$7,'Stroke Risk Calculator'!$B$5=Options!$A$2,'Stroke Risk Calculator'!$B$4=Options!$B$3),Calculations!EC$12,
           IF(AND('Stroke Risk Calculator'!$B$6=Options!$C$7,'Stroke Risk Calculator'!$B$5=Options!$A$3,'Stroke Risk Calculator'!$B$4=Options!$B$3),Calculations!EC$13,
              IF(AND('Stroke Risk Calculator'!$B$6=Options!$C$7,'Stroke Risk Calculator'!$B$5=Options!$A$2,'Stroke Risk Calculator'!$B$4=Options!$B$4),Calculations!EC$14,
                  IF(AND('Stroke Risk Calculator'!$B$6=Options!$C$7,'Stroke Risk Calculator'!$B$5=Options!$A$3,'Stroke Risk Calculator'!$B$4=Options!$B$4),Calculations!EC$15,
                        0
                     )
                 )
              )
           )
        )
)</f>
        <v>0</v>
      </c>
      <c r="ED9">
        <f>IF(AND('Stroke Risk Calculator'!$B$6=Options!$C$7,'Stroke Risk Calculator'!$B$5=Options!$A$2,'Stroke Risk Calculator'!$B$4=Options!$B$2),Calculations!ED$10,
     IF(AND('Stroke Risk Calculator'!$B$6=Options!$C$7,'Stroke Risk Calculator'!$B$5=Options!$A$3,'Stroke Risk Calculator'!$B$4=Options!$B$2),Calculations!ED$11,
        IF(AND('Stroke Risk Calculator'!$B$6=Options!$C$7,'Stroke Risk Calculator'!$B$5=Options!$A$2,'Stroke Risk Calculator'!$B$4=Options!$B$3),Calculations!ED$12,
           IF(AND('Stroke Risk Calculator'!$B$6=Options!$C$7,'Stroke Risk Calculator'!$B$5=Options!$A$3,'Stroke Risk Calculator'!$B$4=Options!$B$3),Calculations!ED$13,
              IF(AND('Stroke Risk Calculator'!$B$6=Options!$C$7,'Stroke Risk Calculator'!$B$5=Options!$A$2,'Stroke Risk Calculator'!$B$4=Options!$B$4),Calculations!ED$14,
                  IF(AND('Stroke Risk Calculator'!$B$6=Options!$C$7,'Stroke Risk Calculator'!$B$5=Options!$A$3,'Stroke Risk Calculator'!$B$4=Options!$B$4),Calculations!ED$15,
                        0
                     )
                 )
              )
           )
        )
)</f>
        <v>0</v>
      </c>
    </row>
    <row r="10" spans="1:137" outlineLevel="1" x14ac:dyDescent="0.3">
      <c r="A10" s="30" t="s">
        <v>348</v>
      </c>
      <c r="N10">
        <f>'Stroke Risk Calculator'!$E$11</f>
        <v>0</v>
      </c>
      <c r="P10">
        <f>'Stroke Risk Calculator'!$E$12</f>
        <v>0</v>
      </c>
      <c r="Q10">
        <f>'Stroke Risk Calculator'!$E$13</f>
        <v>0</v>
      </c>
      <c r="R10">
        <f>'Stroke Risk Calculator'!$E$14</f>
        <v>0</v>
      </c>
      <c r="T10">
        <f>'Stroke Risk Calculator'!$E$15</f>
        <v>0</v>
      </c>
      <c r="Y10">
        <f>'Stroke Risk Calculator'!$E$16</f>
        <v>0</v>
      </c>
      <c r="AF10">
        <f>'Stroke Risk Calculator'!$E$17</f>
        <v>0</v>
      </c>
      <c r="AH10">
        <f>'Stroke Risk Calculator'!$E$18</f>
        <v>0</v>
      </c>
      <c r="AI10">
        <f>'Stroke Risk Calculator'!E19</f>
        <v>0</v>
      </c>
      <c r="AJ10">
        <f>'Stroke Risk Calculator'!E20</f>
        <v>0</v>
      </c>
      <c r="AK10">
        <f>'Stroke Risk Calculator'!E21</f>
        <v>0</v>
      </c>
      <c r="AN10">
        <f>'Stroke Risk Calculator'!E22</f>
        <v>0</v>
      </c>
      <c r="AQ10">
        <f>'Stroke Risk Calculator'!E23</f>
        <v>0</v>
      </c>
      <c r="AR10">
        <f>'Stroke Risk Calculator'!E24</f>
        <v>0</v>
      </c>
      <c r="AT10">
        <f>'Stroke Risk Calculator'!E25</f>
        <v>0</v>
      </c>
      <c r="AX10">
        <f>'Stroke Risk Calculator'!E26</f>
        <v>0</v>
      </c>
      <c r="AZ10">
        <f>'Stroke Risk Calculator'!E27</f>
        <v>0</v>
      </c>
      <c r="BA10">
        <f>'Stroke Risk Calculator'!E28</f>
        <v>0</v>
      </c>
      <c r="BB10">
        <f>'Stroke Risk Calculator'!E29</f>
        <v>0</v>
      </c>
      <c r="BD10">
        <f>'Stroke Risk Calculator'!E30</f>
        <v>0</v>
      </c>
      <c r="BH10">
        <f>'Stroke Risk Calculator'!E31</f>
        <v>0</v>
      </c>
      <c r="BI10">
        <f>'Stroke Risk Calculator'!E32</f>
        <v>0</v>
      </c>
      <c r="BN10">
        <f>'Stroke Risk Calculator'!E33</f>
        <v>0</v>
      </c>
      <c r="BO10">
        <f>'Stroke Risk Calculator'!E34</f>
        <v>0</v>
      </c>
      <c r="BQ10">
        <f>'Stroke Risk Calculator'!E35</f>
        <v>0</v>
      </c>
      <c r="BR10">
        <f>'Stroke Risk Calculator'!E36</f>
        <v>0</v>
      </c>
      <c r="BT10">
        <f>'Stroke Risk Calculator'!E37</f>
        <v>0</v>
      </c>
      <c r="BU10">
        <f>'Stroke Risk Calculator'!E38</f>
        <v>0</v>
      </c>
      <c r="BV10">
        <f>'Stroke Risk Calculator'!E39</f>
        <v>0</v>
      </c>
      <c r="BX10">
        <f>'Stroke Risk Calculator'!E40</f>
        <v>0</v>
      </c>
      <c r="CB10">
        <f>'Stroke Risk Calculator'!E41</f>
        <v>0</v>
      </c>
      <c r="CC10">
        <f>'Stroke Risk Calculator'!E42</f>
        <v>0</v>
      </c>
      <c r="CH10">
        <f>'Stroke Risk Calculator'!E43</f>
        <v>0</v>
      </c>
      <c r="CJ10">
        <f>'Stroke Risk Calculator'!E44</f>
        <v>0</v>
      </c>
      <c r="CL10">
        <f>'Stroke Risk Calculator'!E45</f>
        <v>0</v>
      </c>
      <c r="CM10">
        <f>'Stroke Risk Calculator'!E46</f>
        <v>0</v>
      </c>
      <c r="CN10">
        <f>'Stroke Risk Calculator'!E47</f>
        <v>0</v>
      </c>
      <c r="CO10">
        <f>'Stroke Risk Calculator'!E48</f>
        <v>0</v>
      </c>
      <c r="CQ10">
        <f>'Stroke Risk Calculator'!E49</f>
        <v>0</v>
      </c>
      <c r="CV10">
        <f>'Stroke Risk Calculator'!E50</f>
        <v>0</v>
      </c>
      <c r="CX10">
        <f>'Stroke Risk Calculator'!E51</f>
        <v>0</v>
      </c>
      <c r="CY10">
        <f>'Stroke Risk Calculator'!E52</f>
        <v>0</v>
      </c>
      <c r="CZ10">
        <f>'Stroke Risk Calculator'!E53</f>
        <v>0</v>
      </c>
      <c r="DA10">
        <f>'Stroke Risk Calculator'!E54</f>
        <v>0</v>
      </c>
      <c r="DC10">
        <f>'Stroke Risk Calculator'!E55</f>
        <v>0</v>
      </c>
      <c r="DD10">
        <f>'Stroke Risk Calculator'!E56</f>
        <v>0</v>
      </c>
      <c r="DF10">
        <f>'Stroke Risk Calculator'!E57</f>
        <v>0</v>
      </c>
      <c r="DG10">
        <f>'Stroke Risk Calculator'!E58</f>
        <v>0</v>
      </c>
      <c r="DJ10">
        <f>'Stroke Risk Calculator'!E59</f>
        <v>0</v>
      </c>
      <c r="DM10">
        <f>'Stroke Risk Calculator'!E60</f>
        <v>0</v>
      </c>
      <c r="DN10">
        <f>'Stroke Risk Calculator'!E61</f>
        <v>0</v>
      </c>
      <c r="DO10">
        <f>'Stroke Risk Calculator'!E62</f>
        <v>0</v>
      </c>
      <c r="DP10">
        <f>'Stroke Risk Calculator'!E63</f>
        <v>0</v>
      </c>
      <c r="DQ10">
        <f>'Stroke Risk Calculator'!E64</f>
        <v>0</v>
      </c>
      <c r="DS10">
        <f>'Stroke Risk Calculator'!E65</f>
        <v>0</v>
      </c>
      <c r="DW10">
        <f>'Stroke Risk Calculator'!E66</f>
        <v>0</v>
      </c>
      <c r="DY10">
        <f>'Stroke Risk Calculator'!E67</f>
        <v>0</v>
      </c>
      <c r="EA10">
        <f>'Stroke Risk Calculator'!E68</f>
        <v>0</v>
      </c>
    </row>
    <row r="11" spans="1:137" outlineLevel="1" x14ac:dyDescent="0.3">
      <c r="A11" s="30" t="s">
        <v>349</v>
      </c>
      <c r="N11">
        <f>'Stroke Risk Calculator'!E11</f>
        <v>0</v>
      </c>
      <c r="Q11">
        <f>'Stroke Risk Calculator'!E12</f>
        <v>0</v>
      </c>
      <c r="R11">
        <f>'Stroke Risk Calculator'!E13</f>
        <v>0</v>
      </c>
      <c r="S11">
        <f>'Stroke Risk Calculator'!E14</f>
        <v>0</v>
      </c>
      <c r="T11">
        <f>'Stroke Risk Calculator'!E15</f>
        <v>0</v>
      </c>
      <c r="U11">
        <f>'Stroke Risk Calculator'!E16</f>
        <v>0</v>
      </c>
      <c r="W11">
        <f>'Stroke Risk Calculator'!E17</f>
        <v>0</v>
      </c>
      <c r="Y11">
        <f>'Stroke Risk Calculator'!E18</f>
        <v>0</v>
      </c>
      <c r="Z11">
        <f>'Stroke Risk Calculator'!E19</f>
        <v>0</v>
      </c>
      <c r="AA11">
        <f>'Stroke Risk Calculator'!E20</f>
        <v>0</v>
      </c>
      <c r="AB11">
        <f>'Stroke Risk Calculator'!E21</f>
        <v>0</v>
      </c>
      <c r="AC11">
        <f>'Stroke Risk Calculator'!E22</f>
        <v>0</v>
      </c>
      <c r="AD11">
        <f>'Stroke Risk Calculator'!E23</f>
        <v>0</v>
      </c>
      <c r="AF11">
        <f>'Stroke Risk Calculator'!E24</f>
        <v>0</v>
      </c>
      <c r="AG11">
        <f>'Stroke Risk Calculator'!E25</f>
        <v>0</v>
      </c>
      <c r="AH11">
        <f>'Stroke Risk Calculator'!E26</f>
        <v>0</v>
      </c>
      <c r="AI11">
        <f>'Stroke Risk Calculator'!E27</f>
        <v>0</v>
      </c>
      <c r="AJ11">
        <f>'Stroke Risk Calculator'!E28</f>
        <v>0</v>
      </c>
      <c r="AN11">
        <f>'Stroke Risk Calculator'!E29</f>
        <v>0</v>
      </c>
      <c r="AR11">
        <f>'Stroke Risk Calculator'!E30</f>
        <v>0</v>
      </c>
      <c r="AS11">
        <f>'Stroke Risk Calculator'!E31</f>
        <v>0</v>
      </c>
      <c r="AT11">
        <f>'Stroke Risk Calculator'!E32</f>
        <v>0</v>
      </c>
      <c r="AV11">
        <f>'Stroke Risk Calculator'!E33</f>
        <v>0</v>
      </c>
      <c r="AX11">
        <f>'Stroke Risk Calculator'!E34</f>
        <v>0</v>
      </c>
      <c r="AZ11">
        <f>'Stroke Risk Calculator'!E35</f>
        <v>0</v>
      </c>
      <c r="BB11">
        <f>'Stroke Risk Calculator'!E36</f>
        <v>0</v>
      </c>
      <c r="BD11">
        <f>'Stroke Risk Calculator'!E37</f>
        <v>0</v>
      </c>
      <c r="BI11">
        <f>'Stroke Risk Calculator'!E38</f>
        <v>0</v>
      </c>
      <c r="BJ11">
        <f>'Stroke Risk Calculator'!E39</f>
        <v>0</v>
      </c>
      <c r="BK11">
        <f>'Stroke Risk Calculator'!E40</f>
        <v>0</v>
      </c>
      <c r="BM11">
        <f>'Stroke Risk Calculator'!E41</f>
        <v>0</v>
      </c>
      <c r="BQ11">
        <f>'Stroke Risk Calculator'!E42</f>
        <v>0</v>
      </c>
      <c r="BR11">
        <f>'Stroke Risk Calculator'!E43</f>
        <v>0</v>
      </c>
      <c r="BT11">
        <f>'Stroke Risk Calculator'!E44</f>
        <v>0</v>
      </c>
      <c r="BU11">
        <f>'Stroke Risk Calculator'!E45</f>
        <v>0</v>
      </c>
      <c r="BV11">
        <f>'Stroke Risk Calculator'!E46</f>
        <v>0</v>
      </c>
      <c r="BX11">
        <f>'Stroke Risk Calculator'!E47</f>
        <v>0</v>
      </c>
      <c r="CB11">
        <f>'Stroke Risk Calculator'!E48</f>
        <v>0</v>
      </c>
      <c r="CF11">
        <f>'Stroke Risk Calculator'!E49</f>
        <v>0</v>
      </c>
      <c r="CI11">
        <f>'Stroke Risk Calculator'!E50</f>
        <v>0</v>
      </c>
      <c r="CJ11">
        <f>'Stroke Risk Calculator'!E51</f>
        <v>0</v>
      </c>
      <c r="CK11">
        <f>'Stroke Risk Calculator'!E52</f>
        <v>0</v>
      </c>
      <c r="CL11">
        <f>'Stroke Risk Calculator'!E53</f>
        <v>0</v>
      </c>
      <c r="CM11">
        <f>'Stroke Risk Calculator'!E54</f>
        <v>0</v>
      </c>
      <c r="CP11">
        <f>'Stroke Risk Calculator'!E55</f>
        <v>0</v>
      </c>
      <c r="CV11">
        <f>'Stroke Risk Calculator'!E56</f>
        <v>0</v>
      </c>
      <c r="CX11">
        <f>'Stroke Risk Calculator'!E57</f>
        <v>0</v>
      </c>
      <c r="CZ11">
        <f>'Stroke Risk Calculator'!E58</f>
        <v>0</v>
      </c>
      <c r="DA11">
        <f>'Stroke Risk Calculator'!E59</f>
        <v>0</v>
      </c>
      <c r="DC11">
        <f>'Stroke Risk Calculator'!E60</f>
        <v>0</v>
      </c>
      <c r="DD11">
        <f>'Stroke Risk Calculator'!E61</f>
        <v>0</v>
      </c>
      <c r="DG11">
        <f>'Stroke Risk Calculator'!E62</f>
        <v>0</v>
      </c>
      <c r="DJ11">
        <f>'Stroke Risk Calculator'!E63</f>
        <v>0</v>
      </c>
      <c r="DK11">
        <f>'Stroke Risk Calculator'!E64</f>
        <v>0</v>
      </c>
      <c r="DM11">
        <f>'Stroke Risk Calculator'!E65</f>
        <v>0</v>
      </c>
      <c r="DN11">
        <f>'Stroke Risk Calculator'!E66</f>
        <v>0</v>
      </c>
      <c r="DO11">
        <f>'Stroke Risk Calculator'!E67</f>
        <v>0</v>
      </c>
      <c r="DP11">
        <f>'Stroke Risk Calculator'!E68</f>
        <v>0</v>
      </c>
      <c r="DQ11">
        <f>'Stroke Risk Calculator'!E69</f>
        <v>0</v>
      </c>
      <c r="DR11">
        <f>'Stroke Risk Calculator'!E70</f>
        <v>0</v>
      </c>
      <c r="DY11">
        <f>'Stroke Risk Calculator'!E71</f>
        <v>0</v>
      </c>
      <c r="EA11">
        <f>'Stroke Risk Calculator'!E72</f>
        <v>0</v>
      </c>
    </row>
    <row r="12" spans="1:137" outlineLevel="1" x14ac:dyDescent="0.3">
      <c r="A12" s="30" t="s">
        <v>350</v>
      </c>
      <c r="N12">
        <f>'Stroke Risk Calculator'!E11</f>
        <v>0</v>
      </c>
      <c r="O12">
        <f>'Stroke Risk Calculator'!E12</f>
        <v>0</v>
      </c>
      <c r="P12">
        <f>'Stroke Risk Calculator'!E13</f>
        <v>0</v>
      </c>
      <c r="Q12">
        <f>'Stroke Risk Calculator'!E14</f>
        <v>0</v>
      </c>
      <c r="R12">
        <f>'Stroke Risk Calculator'!E15</f>
        <v>0</v>
      </c>
      <c r="Y12">
        <f>'Stroke Risk Calculator'!E16</f>
        <v>0</v>
      </c>
      <c r="AC12">
        <f>'Stroke Risk Calculator'!E17</f>
        <v>0</v>
      </c>
      <c r="AF12">
        <f>'Stroke Risk Calculator'!E18</f>
        <v>0</v>
      </c>
      <c r="AH12">
        <f>'Stroke Risk Calculator'!E19</f>
        <v>0</v>
      </c>
      <c r="AI12">
        <f>'Stroke Risk Calculator'!E20</f>
        <v>0</v>
      </c>
      <c r="AJ12">
        <f>'Stroke Risk Calculator'!E21</f>
        <v>0</v>
      </c>
      <c r="AN12">
        <f>'Stroke Risk Calculator'!E22</f>
        <v>0</v>
      </c>
      <c r="AR12">
        <f>'Stroke Risk Calculator'!E23</f>
        <v>0</v>
      </c>
      <c r="AT12">
        <f>'Stroke Risk Calculator'!E24</f>
        <v>0</v>
      </c>
      <c r="AX12">
        <f>'Stroke Risk Calculator'!E25</f>
        <v>0</v>
      </c>
      <c r="AZ12">
        <f>'Stroke Risk Calculator'!E26</f>
        <v>0</v>
      </c>
      <c r="BA12">
        <f>'Stroke Risk Calculator'!E27</f>
        <v>0</v>
      </c>
      <c r="BB12">
        <f>'Stroke Risk Calculator'!E28</f>
        <v>0</v>
      </c>
      <c r="BD12">
        <f>'Stroke Risk Calculator'!E29</f>
        <v>0</v>
      </c>
      <c r="BH12">
        <f>'Stroke Risk Calculator'!E30</f>
        <v>0</v>
      </c>
      <c r="BI12">
        <f>'Stroke Risk Calculator'!E31</f>
        <v>0</v>
      </c>
      <c r="BO12">
        <f>'Stroke Risk Calculator'!E32</f>
        <v>0</v>
      </c>
      <c r="BQ12">
        <f>'Stroke Risk Calculator'!E33</f>
        <v>0</v>
      </c>
      <c r="BR12">
        <f>'Stroke Risk Calculator'!E34</f>
        <v>0</v>
      </c>
      <c r="BT12">
        <f>'Stroke Risk Calculator'!E35</f>
        <v>0</v>
      </c>
      <c r="BV12">
        <f>'Stroke Risk Calculator'!E36</f>
        <v>0</v>
      </c>
      <c r="BX12">
        <f>'Stroke Risk Calculator'!E37</f>
        <v>0</v>
      </c>
      <c r="CB12">
        <f>'Stroke Risk Calculator'!E38</f>
        <v>0</v>
      </c>
      <c r="CF12">
        <f>'Stroke Risk Calculator'!E39</f>
        <v>0</v>
      </c>
      <c r="CJ12">
        <f>'Stroke Risk Calculator'!E40</f>
        <v>0</v>
      </c>
      <c r="CL12">
        <f>'Stroke Risk Calculator'!E41</f>
        <v>0</v>
      </c>
      <c r="CM12">
        <f>'Stroke Risk Calculator'!E42</f>
        <v>0</v>
      </c>
      <c r="CN12">
        <f>'Stroke Risk Calculator'!E43</f>
        <v>0</v>
      </c>
      <c r="CO12">
        <f>'Stroke Risk Calculator'!E44</f>
        <v>0</v>
      </c>
      <c r="CQ12">
        <f>'Stroke Risk Calculator'!E45</f>
        <v>0</v>
      </c>
      <c r="CV12">
        <f>'Stroke Risk Calculator'!E46</f>
        <v>0</v>
      </c>
      <c r="CX12">
        <f>'Stroke Risk Calculator'!E47</f>
        <v>0</v>
      </c>
      <c r="CZ12">
        <f>'Stroke Risk Calculator'!E48</f>
        <v>0</v>
      </c>
      <c r="DA12">
        <f>'Stroke Risk Calculator'!E49</f>
        <v>0</v>
      </c>
      <c r="DC12">
        <f>'Stroke Risk Calculator'!E50</f>
        <v>0</v>
      </c>
      <c r="DD12">
        <f>'Stroke Risk Calculator'!E51</f>
        <v>0</v>
      </c>
      <c r="DE12">
        <f>'Stroke Risk Calculator'!E52</f>
        <v>0</v>
      </c>
      <c r="DF12">
        <f>'Stroke Risk Calculator'!E53</f>
        <v>0</v>
      </c>
      <c r="DJ12">
        <f>'Stroke Risk Calculator'!E54</f>
        <v>0</v>
      </c>
      <c r="DK12">
        <f>'Stroke Risk Calculator'!E55</f>
        <v>0</v>
      </c>
      <c r="DM12">
        <f>'Stroke Risk Calculator'!E56</f>
        <v>0</v>
      </c>
      <c r="DN12">
        <f>'Stroke Risk Calculator'!E57</f>
        <v>0</v>
      </c>
      <c r="DO12">
        <f>'Stroke Risk Calculator'!E58</f>
        <v>0</v>
      </c>
      <c r="DP12">
        <f>'Stroke Risk Calculator'!E59</f>
        <v>0</v>
      </c>
      <c r="DQ12">
        <f>'Stroke Risk Calculator'!E60</f>
        <v>0</v>
      </c>
      <c r="DU12">
        <f>'Stroke Risk Calculator'!E61</f>
        <v>0</v>
      </c>
      <c r="DW12">
        <f>'Stroke Risk Calculator'!E62</f>
        <v>0</v>
      </c>
      <c r="EA12">
        <f>'Stroke Risk Calculator'!E63</f>
        <v>0</v>
      </c>
      <c r="EB12">
        <f>'Stroke Risk Calculator'!E64</f>
        <v>0</v>
      </c>
    </row>
    <row r="13" spans="1:137" outlineLevel="1" x14ac:dyDescent="0.3">
      <c r="A13" s="30" t="s">
        <v>351</v>
      </c>
      <c r="N13">
        <f>'Stroke Risk Calculator'!E11</f>
        <v>0</v>
      </c>
      <c r="O13">
        <f>'Stroke Risk Calculator'!E12</f>
        <v>0</v>
      </c>
      <c r="Q13">
        <f>'Stroke Risk Calculator'!E13</f>
        <v>0</v>
      </c>
      <c r="R13">
        <f>'Stroke Risk Calculator'!E14</f>
        <v>0</v>
      </c>
      <c r="S13">
        <f>'Stroke Risk Calculator'!E15</f>
        <v>0</v>
      </c>
      <c r="T13">
        <f>'Stroke Risk Calculator'!E16</f>
        <v>0</v>
      </c>
      <c r="W13">
        <f>'Stroke Risk Calculator'!E17</f>
        <v>0</v>
      </c>
      <c r="Y13">
        <f>'Stroke Risk Calculator'!E18</f>
        <v>0</v>
      </c>
      <c r="Z13">
        <f>'Stroke Risk Calculator'!E19</f>
        <v>0</v>
      </c>
      <c r="AA13">
        <f>'Stroke Risk Calculator'!E20</f>
        <v>0</v>
      </c>
      <c r="AB13">
        <f>'Stroke Risk Calculator'!E21</f>
        <v>0</v>
      </c>
      <c r="AC13">
        <f>'Stroke Risk Calculator'!E22</f>
        <v>0</v>
      </c>
      <c r="AD13">
        <f>'Stroke Risk Calculator'!E23</f>
        <v>0</v>
      </c>
      <c r="AF13">
        <f>'Stroke Risk Calculator'!E24</f>
        <v>0</v>
      </c>
      <c r="AG13">
        <f>'Stroke Risk Calculator'!E25</f>
        <v>0</v>
      </c>
      <c r="AH13">
        <f>'Stroke Risk Calculator'!E26</f>
        <v>0</v>
      </c>
      <c r="AI13">
        <f>'Stroke Risk Calculator'!E27</f>
        <v>0</v>
      </c>
      <c r="AJ13">
        <f>'Stroke Risk Calculator'!E28</f>
        <v>0</v>
      </c>
      <c r="AL13">
        <f>'Stroke Risk Calculator'!E29</f>
        <v>0</v>
      </c>
      <c r="AN13">
        <f>'Stroke Risk Calculator'!E30</f>
        <v>0</v>
      </c>
      <c r="AQ13">
        <f>'Stroke Risk Calculator'!E31</f>
        <v>0</v>
      </c>
      <c r="AR13">
        <f>'Stroke Risk Calculator'!E32</f>
        <v>0</v>
      </c>
      <c r="AS13">
        <f>'Stroke Risk Calculator'!E33</f>
        <v>0</v>
      </c>
      <c r="AV13">
        <f>'Stroke Risk Calculator'!E34</f>
        <v>0</v>
      </c>
      <c r="AX13">
        <f>'Stroke Risk Calculator'!E35</f>
        <v>0</v>
      </c>
      <c r="AZ13">
        <f>'Stroke Risk Calculator'!E36</f>
        <v>0</v>
      </c>
      <c r="BB13">
        <f>'Stroke Risk Calculator'!E37</f>
        <v>0</v>
      </c>
      <c r="BC13">
        <f>'Stroke Risk Calculator'!E38</f>
        <v>0</v>
      </c>
      <c r="BD13">
        <f>'Stroke Risk Calculator'!E39</f>
        <v>0</v>
      </c>
      <c r="BI13">
        <f>'Stroke Risk Calculator'!E40</f>
        <v>0</v>
      </c>
      <c r="BJ13">
        <f>'Stroke Risk Calculator'!E41</f>
        <v>0</v>
      </c>
      <c r="BK13">
        <f>'Stroke Risk Calculator'!E42</f>
        <v>0</v>
      </c>
      <c r="BM13">
        <f>'Stroke Risk Calculator'!E43</f>
        <v>0</v>
      </c>
      <c r="BN13">
        <f>'Stroke Risk Calculator'!E44</f>
        <v>0</v>
      </c>
      <c r="BQ13">
        <f>'Stroke Risk Calculator'!E45</f>
        <v>0</v>
      </c>
      <c r="BR13">
        <f>'Stroke Risk Calculator'!E46</f>
        <v>0</v>
      </c>
      <c r="BT13">
        <f>'Stroke Risk Calculator'!E47</f>
        <v>0</v>
      </c>
      <c r="BU13">
        <f>'Stroke Risk Calculator'!E48</f>
        <v>0</v>
      </c>
      <c r="BV13">
        <f>'Stroke Risk Calculator'!E49</f>
        <v>0</v>
      </c>
      <c r="BX13">
        <f>'Stroke Risk Calculator'!E50</f>
        <v>0</v>
      </c>
      <c r="CA13">
        <f>'Stroke Risk Calculator'!E51</f>
        <v>0</v>
      </c>
      <c r="CB13">
        <f>'Stroke Risk Calculator'!E52</f>
        <v>0</v>
      </c>
      <c r="CC13">
        <f>'Stroke Risk Calculator'!E53</f>
        <v>0</v>
      </c>
      <c r="CF13">
        <f>'Stroke Risk Calculator'!E54</f>
        <v>0</v>
      </c>
      <c r="CI13">
        <f>'Stroke Risk Calculator'!E55</f>
        <v>0</v>
      </c>
      <c r="CJ13">
        <f>'Stroke Risk Calculator'!E56</f>
        <v>0</v>
      </c>
      <c r="CK13">
        <f>'Stroke Risk Calculator'!E57</f>
        <v>0</v>
      </c>
      <c r="CL13">
        <f>'Stroke Risk Calculator'!E58</f>
        <v>0</v>
      </c>
      <c r="CM13">
        <f>'Stroke Risk Calculator'!E59</f>
        <v>0</v>
      </c>
      <c r="CP13">
        <f>'Stroke Risk Calculator'!E60</f>
        <v>0</v>
      </c>
      <c r="CU13">
        <f>'Stroke Risk Calculator'!E61</f>
        <v>0</v>
      </c>
      <c r="CV13">
        <f>'Stroke Risk Calculator'!E62</f>
        <v>0</v>
      </c>
      <c r="CX13">
        <f>'Stroke Risk Calculator'!E63</f>
        <v>0</v>
      </c>
      <c r="CZ13">
        <f>'Stroke Risk Calculator'!E64</f>
        <v>0</v>
      </c>
      <c r="DA13">
        <f>'Stroke Risk Calculator'!E65</f>
        <v>0</v>
      </c>
      <c r="DC13">
        <f>'Stroke Risk Calculator'!E66</f>
        <v>0</v>
      </c>
      <c r="DD13">
        <f>'Stroke Risk Calculator'!E67</f>
        <v>0</v>
      </c>
      <c r="DE13">
        <f>'Stroke Risk Calculator'!E68</f>
        <v>0</v>
      </c>
      <c r="DF13">
        <f>'Stroke Risk Calculator'!E69</f>
        <v>0</v>
      </c>
      <c r="DG13">
        <f>'Stroke Risk Calculator'!E70</f>
        <v>0</v>
      </c>
      <c r="DJ13">
        <f>'Stroke Risk Calculator'!E71</f>
        <v>0</v>
      </c>
      <c r="DK13">
        <f>'Stroke Risk Calculator'!E72</f>
        <v>0</v>
      </c>
      <c r="DM13">
        <f>'Stroke Risk Calculator'!E73</f>
        <v>0</v>
      </c>
      <c r="DN13">
        <f>'Stroke Risk Calculator'!E74</f>
        <v>0</v>
      </c>
      <c r="DO13">
        <f>'Stroke Risk Calculator'!E75</f>
        <v>0</v>
      </c>
      <c r="DP13">
        <f>'Stroke Risk Calculator'!E76</f>
        <v>0</v>
      </c>
      <c r="DQ13">
        <f>'Stroke Risk Calculator'!E77</f>
        <v>0</v>
      </c>
      <c r="DR13">
        <f>'Stroke Risk Calculator'!E78</f>
        <v>0</v>
      </c>
      <c r="DW13">
        <f>'Stroke Risk Calculator'!E79</f>
        <v>0</v>
      </c>
      <c r="DY13">
        <f>'Stroke Risk Calculator'!E80</f>
        <v>0</v>
      </c>
      <c r="EA13">
        <f>'Stroke Risk Calculator'!E81</f>
        <v>0</v>
      </c>
    </row>
    <row r="14" spans="1:137" outlineLevel="1" x14ac:dyDescent="0.3">
      <c r="A14" s="30" t="s">
        <v>352</v>
      </c>
      <c r="O14">
        <f>'Stroke Risk Calculator'!E11</f>
        <v>0</v>
      </c>
      <c r="R14">
        <f>'Stroke Risk Calculator'!E12</f>
        <v>0</v>
      </c>
      <c r="AE14">
        <f>'Stroke Risk Calculator'!E13</f>
        <v>0</v>
      </c>
      <c r="AH14">
        <f>'Stroke Risk Calculator'!E14</f>
        <v>0</v>
      </c>
      <c r="AI14">
        <f>'Stroke Risk Calculator'!E15</f>
        <v>0</v>
      </c>
      <c r="AJ14">
        <f>'Stroke Risk Calculator'!E16</f>
        <v>0</v>
      </c>
      <c r="AM14">
        <f>'Stroke Risk Calculator'!E17</f>
        <v>0</v>
      </c>
      <c r="AQ14">
        <f>'Stroke Risk Calculator'!E18</f>
        <v>0</v>
      </c>
      <c r="AZ14">
        <f>'Stroke Risk Calculator'!E19</f>
        <v>0</v>
      </c>
      <c r="BA14">
        <f>'Stroke Risk Calculator'!E20</f>
        <v>0</v>
      </c>
      <c r="BB14">
        <f>'Stroke Risk Calculator'!E21</f>
        <v>0</v>
      </c>
      <c r="BC14">
        <f>'Stroke Risk Calculator'!E22</f>
        <v>0</v>
      </c>
      <c r="BE14">
        <f>'Stroke Risk Calculator'!E23</f>
        <v>0</v>
      </c>
      <c r="BH14">
        <f>'Stroke Risk Calculator'!E24</f>
        <v>0</v>
      </c>
      <c r="BI14">
        <f>'Stroke Risk Calculator'!E25</f>
        <v>0</v>
      </c>
      <c r="BJ14">
        <f>'Stroke Risk Calculator'!E26</f>
        <v>0</v>
      </c>
      <c r="BN14">
        <f>'Stroke Risk Calculator'!E27</f>
        <v>0</v>
      </c>
      <c r="BW14">
        <f>'Stroke Risk Calculator'!E28</f>
        <v>0</v>
      </c>
      <c r="BX14">
        <f>'Stroke Risk Calculator'!E29</f>
        <v>0</v>
      </c>
      <c r="CC14">
        <f>'Stroke Risk Calculator'!E30</f>
        <v>0</v>
      </c>
      <c r="CG14">
        <f>'Stroke Risk Calculator'!E31</f>
        <v>0</v>
      </c>
      <c r="CJ14">
        <f>'Stroke Risk Calculator'!E32</f>
        <v>0</v>
      </c>
      <c r="CK14">
        <f>'Stroke Risk Calculator'!E33</f>
        <v>0</v>
      </c>
      <c r="CL14">
        <f>'Stroke Risk Calculator'!E34</f>
        <v>0</v>
      </c>
      <c r="CM14">
        <f>'Stroke Risk Calculator'!E35</f>
        <v>0</v>
      </c>
      <c r="CN14">
        <f>'Stroke Risk Calculator'!E36</f>
        <v>0</v>
      </c>
      <c r="CW14">
        <f>'Stroke Risk Calculator'!E37</f>
        <v>0</v>
      </c>
      <c r="CY14">
        <f>'Stroke Risk Calculator'!E38</f>
        <v>0</v>
      </c>
      <c r="CZ14">
        <f>'Stroke Risk Calculator'!E39</f>
        <v>0</v>
      </c>
      <c r="DC14">
        <f>'Stroke Risk Calculator'!E40</f>
        <v>0</v>
      </c>
      <c r="DH14">
        <f>'Stroke Risk Calculator'!E41</f>
        <v>0</v>
      </c>
      <c r="DI14">
        <f>'Stroke Risk Calculator'!E42</f>
        <v>0</v>
      </c>
      <c r="DJ14">
        <f>'Stroke Risk Calculator'!E43</f>
        <v>0</v>
      </c>
      <c r="DR14">
        <f>'Stroke Risk Calculator'!E44</f>
        <v>0</v>
      </c>
      <c r="EA14">
        <f>'Stroke Risk Calculator'!E45</f>
        <v>0</v>
      </c>
    </row>
    <row r="15" spans="1:137" outlineLevel="1" x14ac:dyDescent="0.3">
      <c r="A15" s="30" t="s">
        <v>353</v>
      </c>
      <c r="N15">
        <f>'Stroke Risk Calculator'!E11</f>
        <v>0</v>
      </c>
      <c r="O15">
        <f>'Stroke Risk Calculator'!E12</f>
        <v>0</v>
      </c>
      <c r="R15">
        <f>'Stroke Risk Calculator'!E13</f>
        <v>0</v>
      </c>
      <c r="S15">
        <f>'Stroke Risk Calculator'!E14</f>
        <v>0</v>
      </c>
      <c r="AE15">
        <f>'Stroke Risk Calculator'!E15</f>
        <v>0</v>
      </c>
      <c r="AF15">
        <f>'Stroke Risk Calculator'!E16</f>
        <v>0</v>
      </c>
      <c r="AH15">
        <f>'Stroke Risk Calculator'!E17</f>
        <v>0</v>
      </c>
      <c r="AI15">
        <f>'Stroke Risk Calculator'!E18</f>
        <v>0</v>
      </c>
      <c r="AN15">
        <f>'Stroke Risk Calculator'!E19</f>
        <v>0</v>
      </c>
      <c r="AQ15">
        <f>'Stroke Risk Calculator'!E20</f>
        <v>0</v>
      </c>
      <c r="AR15">
        <f>'Stroke Risk Calculator'!E21</f>
        <v>0</v>
      </c>
      <c r="AZ15">
        <f>'Stroke Risk Calculator'!E22</f>
        <v>0</v>
      </c>
      <c r="BA15">
        <f>'Stroke Risk Calculator'!E23</f>
        <v>0</v>
      </c>
      <c r="BB15">
        <f>'Stroke Risk Calculator'!E24</f>
        <v>0</v>
      </c>
      <c r="BE15">
        <f>'Stroke Risk Calculator'!E25</f>
        <v>0</v>
      </c>
      <c r="BH15">
        <f>'Stroke Risk Calculator'!E26</f>
        <v>0</v>
      </c>
      <c r="BI15">
        <f>'Stroke Risk Calculator'!E27</f>
        <v>0</v>
      </c>
      <c r="BJ15">
        <f>'Stroke Risk Calculator'!E28</f>
        <v>0</v>
      </c>
      <c r="BK15">
        <f>'Stroke Risk Calculator'!E29</f>
        <v>0</v>
      </c>
      <c r="CC15">
        <f>'Stroke Risk Calculator'!E30</f>
        <v>0</v>
      </c>
      <c r="CL15">
        <f>'Stroke Risk Calculator'!E31</f>
        <v>0</v>
      </c>
      <c r="CN15">
        <f>'Stroke Risk Calculator'!E32</f>
        <v>0</v>
      </c>
      <c r="CX15">
        <f>'Stroke Risk Calculator'!E33</f>
        <v>0</v>
      </c>
      <c r="CZ15">
        <f>'Stroke Risk Calculator'!E34</f>
        <v>0</v>
      </c>
      <c r="DC15">
        <f>'Stroke Risk Calculator'!E35</f>
        <v>0</v>
      </c>
      <c r="DH15">
        <f>'Stroke Risk Calculator'!E36</f>
        <v>0</v>
      </c>
      <c r="DI15">
        <f>'Stroke Risk Calculator'!E37</f>
        <v>0</v>
      </c>
      <c r="DJ15">
        <f>'Stroke Risk Calculator'!E38</f>
        <v>0</v>
      </c>
      <c r="DM15">
        <f>'Stroke Risk Calculator'!E39</f>
        <v>0</v>
      </c>
      <c r="DN15">
        <f>'Stroke Risk Calculator'!E40</f>
        <v>0</v>
      </c>
      <c r="EA15">
        <f>'Stroke Risk Calculator'!E41</f>
        <v>0</v>
      </c>
    </row>
    <row r="16" spans="1:137" x14ac:dyDescent="0.3">
      <c r="A16" s="24"/>
    </row>
    <row r="17" spans="1:7" x14ac:dyDescent="0.3">
      <c r="A17" s="24" t="s">
        <v>175</v>
      </c>
      <c r="B17">
        <f>EXP(SUMPRODUCT($B$6:$ED$6,$B$9:$ED$9)-SUMPRODUCT($B$6:$ED$6,$B$8:$ED$8))</f>
        <v>0.34001695940358917</v>
      </c>
      <c r="D17">
        <f>SUMPRODUCT($B$6:$ED$6,$B$9:$ED$9)</f>
        <v>2.9632090818484307</v>
      </c>
    </row>
    <row r="18" spans="1:7" x14ac:dyDescent="0.3">
      <c r="A18" s="25"/>
    </row>
    <row r="19" spans="1:7" x14ac:dyDescent="0.3">
      <c r="A19" s="24" t="s">
        <v>170</v>
      </c>
      <c r="B19" s="37" t="s">
        <v>36</v>
      </c>
      <c r="C19" s="39"/>
      <c r="D19" s="38" t="s">
        <v>177</v>
      </c>
      <c r="E19" s="39"/>
      <c r="F19" s="37" t="s">
        <v>178</v>
      </c>
      <c r="G19" s="2"/>
    </row>
    <row r="20" spans="1:7" x14ac:dyDescent="0.3">
      <c r="A20" s="24"/>
      <c r="B20" s="40">
        <f>IF('Stroke Risk Calculator'!$B$6=Options!$C$2,INDEX('Model Params - Base Surv'!$B$6:$C$6,,MATCH('Stroke Risk Calculator'!$B$5,'Model Params - Base Surv'!$B$5:$C$5,0)),
       IF('Stroke Risk Calculator'!$B$6=Options!$C$3,INDEX('Model Params - Base Surv'!$B$7:$C$7,,MATCH('Stroke Risk Calculator'!$B$5,'Model Params - Base Surv'!$B$5:$C$5,0)),
           IF('Stroke Risk Calculator'!$B$6=Options!$C$4,INDEX('Model Params - Base Surv'!$B$8:$C$8,,MATCH('Stroke Risk Calculator'!$B$5,'Model Params - Base Surv'!$B$5:$C$5,0)),
               IF('Stroke Risk Calculator'!$B$6=Options!$C$5,INDEX('Model Params - Base Surv'!$B$9:$C$18,MATCH('Stroke Risk Calculator'!$B$7,'Model Params - Base Surv'!$A$9:$A$18,0),MATCH('Stroke Risk Calculator'!$B$5,'Model Params - Base Surv'!$B$5:$C$5,0)),
                    IF('Stroke Risk Calculator'!$B$6=Options!$C$6,INDEX('Model Params - Base Surv'!$B$19:$C$28,MATCH('Stroke Risk Calculator'!$B$7,'Model Params - Base Surv'!$A$19:$A$28,0),MATCH('Stroke Risk Calculator'!$B$5,'Model Params - Base Surv'!$B$5:$C$5,0)),
                         IF('Stroke Risk Calculator'!$B$6=Options!$C$7,INDEX('Model Params - Base Surv'!$B$29:$C$38,MATCH('Stroke Risk Calculator'!$B$7,'Model Params - Base Surv'!$A$29:$A$38,0),MATCH('Stroke Risk Calculator'!$B$5,'Model Params - Base Surv'!$B$5:$C$5,0)),
                             )
                        )
                    )
               )
           )
       )</f>
        <v>0.84919999999999995</v>
      </c>
      <c r="C20" s="42"/>
      <c r="D20" s="41">
        <f>IF('Stroke Risk Calculator'!$B$6=Options!$C$2,INDEX('Model Params - Base Surv'!$F$6:$G$6,,MATCH('Stroke Risk Calculator'!$B$5,'Model Params - Base Surv'!$F$5:$G$5,0)),
       IF('Stroke Risk Calculator'!$B$6=Options!$C$3,INDEX('Model Params - Base Surv'!$F$7:$G$7,,MATCH('Stroke Risk Calculator'!$B$5,'Model Params - Base Surv'!$F$5:$G$5,0)),
           IF('Stroke Risk Calculator'!$B$6=Options!$C$4,INDEX('Model Params - Base Surv'!$F$8:$G$8,,MATCH('Stroke Risk Calculator'!$B$5,'Model Params - Base Surv'!$F$5:$G$5,0)),
               IF('Stroke Risk Calculator'!$B$6=Options!$C$5,INDEX('Model Params - Base Surv'!$F$9:$G$18,MATCH('Stroke Risk Calculator'!$B$7,'Model Params - Base Surv'!$E$9:$E$18,0),MATCH('Stroke Risk Calculator'!$B$5,'Model Params - Base Surv'!$F$5:$G$5,0)),
                    IF('Stroke Risk Calculator'!$B$6=Options!$C$6,INDEX('Model Params - Base Surv'!$F$19:$G$28,MATCH('Stroke Risk Calculator'!$B$7,'Model Params - Base Surv'!$E$19:$E$28,0),MATCH('Stroke Risk Calculator'!$B$5,'Model Params - Base Surv'!$F$5:$G$5,0)),
                         IF('Stroke Risk Calculator'!$B$6=Options!$C$7,INDEX('Model Params - Base Surv'!$F$29:$G$38,MATCH('Stroke Risk Calculator'!$B$7,'Model Params - Base Surv'!$E$29:$E$38,0),MATCH('Stroke Risk Calculator'!$B$5,'Model Params - Base Surv'!$F$5:$G$5,0)),
                             )
                        )
                    )
               )
           )
       )</f>
        <v>0.85629999999999995</v>
      </c>
      <c r="E20" s="42"/>
      <c r="F20" s="40">
        <f>IF('Stroke Risk Calculator'!$B$6=Options!$C$2,INDEX('Model Params - Base Surv'!$J$6:$K$6,,MATCH('Stroke Risk Calculator'!$B$5,'Model Params - Base Surv'!$J$5:$K$5,0)),
       IF('Stroke Risk Calculator'!$B$6=Options!$C$3,INDEX('Model Params - Base Surv'!$J$7:$K$7,,MATCH('Stroke Risk Calculator'!$B$5,'Model Params - Base Surv'!$J$5:$K$5,0)),
           IF('Stroke Risk Calculator'!$B$6=Options!$C$4,INDEX('Model Params - Base Surv'!$J$8:$K$8,,MATCH('Stroke Risk Calculator'!$B$5,'Model Params - Base Surv'!$J$5:$K$5,0)),
               IF('Stroke Risk Calculator'!$B$6=Options!$C$5,INDEX('Model Params - Base Surv'!$J$9:$K$18,MATCH('Stroke Risk Calculator'!$B$7,'Model Params - Base Surv'!$I$9:$I$18,0),MATCH('Stroke Risk Calculator'!$B$5,'Model Params - Base Surv'!$J$5:$K$5,0)),
                    IF('Stroke Risk Calculator'!$B$6=Options!$C$6,INDEX('Model Params - Base Surv'!$J$19:$K$28,MATCH('Stroke Risk Calculator'!$B$7,'Model Params - Base Surv'!$I$19:$I$28,0),MATCH('Stroke Risk Calculator'!$B$5,'Model Params - Base Surv'!$J$5:$K$5,0)),
                         IF('Stroke Risk Calculator'!$B$6=Options!$C$7,INDEX('Model Params - Base Surv'!$J$29:$K$38,MATCH('Stroke Risk Calculator'!$B$7,'Model Params - Base Surv'!$I$29:$I$38,0),MATCH('Stroke Risk Calculator'!$B$5,'Model Params - Base Surv'!$J$5:$K$5,0)),
                             )
                        )
                    )
                )
             )
          )</f>
        <v>0.98670000000000002</v>
      </c>
      <c r="G20" s="4"/>
    </row>
    <row r="22" spans="1:7" x14ac:dyDescent="0.3">
      <c r="A22" s="24" t="s">
        <v>172</v>
      </c>
      <c r="B22" s="32">
        <f>IF('Stroke Risk Calculator'!$B$4=Options!$B$2,1-POWER($B$20,$B$17),IF('Stroke Risk Calculator'!$B$4=Options!$B$3,1-POWER($D$20,Calculations!$B$17),1-POWER($F$20,(Calculations!$B$17))))</f>
        <v>5.4063047829476907E-2</v>
      </c>
    </row>
  </sheetData>
  <conditionalFormatting sqref="B4:ED4">
    <cfRule type="cellIs" dxfId="1" priority="1" operator="notEqual">
      <formula>0</formula>
    </cfRule>
    <cfRule type="cellIs" dxfId="0" priority="2" operator="equal">
      <formula>0</formula>
    </cfRule>
  </conditionalFormatting>
  <pageMargins left="0.25" right="0.25" top="0.75" bottom="0.75" header="0.3" footer="0.3"/>
  <pageSetup paperSize="9" orientation="landscape" horizontalDpi="1200" verticalDpi="1200" r:id="rId1"/>
  <ignoredErrors>
    <ignoredError sqref="AN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135"/>
  <sheetViews>
    <sheetView workbookViewId="0">
      <selection activeCell="B5" sqref="B5"/>
    </sheetView>
  </sheetViews>
  <sheetFormatPr defaultRowHeight="14.4" x14ac:dyDescent="0.3"/>
  <cols>
    <col min="1" max="1" width="26.6640625" customWidth="1"/>
    <col min="2" max="2" width="121.6640625" customWidth="1"/>
  </cols>
  <sheetData>
    <row r="1" spans="1:2" x14ac:dyDescent="0.3">
      <c r="A1" s="13" t="s">
        <v>198</v>
      </c>
    </row>
    <row r="3" spans="1:2" x14ac:dyDescent="0.3">
      <c r="A3" t="str">
        <f t="array" ref="A3:A135">TRANSPOSE(CKB_Inputs)</f>
        <v>Age (10 yrs)</v>
      </c>
      <c r="B3" t="s">
        <v>199</v>
      </c>
    </row>
    <row r="4" spans="1:2" x14ac:dyDescent="0.3">
      <c r="A4" t="str">
        <v>Current Smoking</v>
      </c>
      <c r="B4" t="s">
        <v>200</v>
      </c>
    </row>
    <row r="5" spans="1:2" x14ac:dyDescent="0.3">
      <c r="A5" t="str">
        <v>CHD</v>
      </c>
      <c r="B5" t="s">
        <v>201</v>
      </c>
    </row>
    <row r="6" spans="1:2" x14ac:dyDescent="0.3">
      <c r="A6" t="str">
        <v>Age 65+</v>
      </c>
      <c r="B6" t="s">
        <v>204</v>
      </c>
    </row>
    <row r="7" spans="1:2" x14ac:dyDescent="0.3">
      <c r="A7" t="str">
        <v>DM, if Age&lt;65</v>
      </c>
      <c r="B7" t="s">
        <v>203</v>
      </c>
    </row>
    <row r="8" spans="1:2" x14ac:dyDescent="0.3">
      <c r="A8" t="str">
        <v>DM, if Age 65+</v>
      </c>
      <c r="B8" t="s">
        <v>202</v>
      </c>
    </row>
    <row r="9" spans="1:2" x14ac:dyDescent="0.3">
      <c r="A9" t="str">
        <v>HTN Rx</v>
      </c>
      <c r="B9" t="s">
        <v>205</v>
      </c>
    </row>
    <row r="10" spans="1:2" x14ac:dyDescent="0.3">
      <c r="A10" t="str">
        <v>SBP per 10 mmHg, if no HRx</v>
      </c>
      <c r="B10" t="s">
        <v>206</v>
      </c>
    </row>
    <row r="11" spans="1:2" x14ac:dyDescent="0.3">
      <c r="A11" t="str">
        <v>SBP per 10 mmHg, if HRx</v>
      </c>
      <c r="B11" t="s">
        <v>207</v>
      </c>
    </row>
    <row r="12" spans="1:2" x14ac:dyDescent="0.3">
      <c r="A12" t="str">
        <v>region_is_urban</v>
      </c>
      <c r="B12" t="s">
        <v>208</v>
      </c>
    </row>
    <row r="13" spans="1:2" x14ac:dyDescent="0.3">
      <c r="A13" t="str">
        <v>sbp_mean</v>
      </c>
      <c r="B13" t="s">
        <v>255</v>
      </c>
    </row>
    <row r="14" spans="1:2" x14ac:dyDescent="0.3">
      <c r="A14" t="str">
        <v>has_diabetes</v>
      </c>
      <c r="B14" t="s">
        <v>209</v>
      </c>
    </row>
    <row r="15" spans="1:2" x14ac:dyDescent="0.3">
      <c r="A15" t="str">
        <v>household_size</v>
      </c>
      <c r="B15" t="s">
        <v>210</v>
      </c>
    </row>
    <row r="16" spans="1:2" x14ac:dyDescent="0.3">
      <c r="A16" t="str">
        <v>has_health_cover</v>
      </c>
      <c r="B16" t="s">
        <v>211</v>
      </c>
    </row>
    <row r="17" spans="1:2" x14ac:dyDescent="0.3">
      <c r="A17" t="str">
        <v>years_since_quitting_smoking</v>
      </c>
      <c r="B17" t="s">
        <v>358</v>
      </c>
    </row>
    <row r="18" spans="1:2" x14ac:dyDescent="0.3">
      <c r="A18" t="str">
        <v>has_copd</v>
      </c>
      <c r="B18" t="s">
        <v>212</v>
      </c>
    </row>
    <row r="19" spans="1:2" x14ac:dyDescent="0.3">
      <c r="A19" t="str">
        <v>hypertension_diag</v>
      </c>
      <c r="B19" t="s">
        <v>213</v>
      </c>
    </row>
    <row r="20" spans="1:2" x14ac:dyDescent="0.3">
      <c r="A20" t="str">
        <v>rheum_heart_dis_diag</v>
      </c>
      <c r="B20" t="s">
        <v>214</v>
      </c>
    </row>
    <row r="21" spans="1:2" x14ac:dyDescent="0.3">
      <c r="A21" t="str">
        <v>tb_diag</v>
      </c>
      <c r="B21" t="s">
        <v>215</v>
      </c>
    </row>
    <row r="22" spans="1:2" x14ac:dyDescent="0.3">
      <c r="A22" t="str">
        <v>cirrhosis_hep_diag</v>
      </c>
      <c r="B22" t="s">
        <v>216</v>
      </c>
    </row>
    <row r="23" spans="1:2" x14ac:dyDescent="0.3">
      <c r="A23" t="str">
        <v>peptic_ulcer_diag</v>
      </c>
      <c r="B23" t="s">
        <v>217</v>
      </c>
    </row>
    <row r="24" spans="1:2" x14ac:dyDescent="0.3">
      <c r="A24" t="str">
        <v>gall_diag</v>
      </c>
      <c r="B24" t="s">
        <v>218</v>
      </c>
    </row>
    <row r="25" spans="1:2" x14ac:dyDescent="0.3">
      <c r="A25" t="str">
        <v>asthma_diag</v>
      </c>
      <c r="B25" t="s">
        <v>219</v>
      </c>
    </row>
    <row r="26" spans="1:2" x14ac:dyDescent="0.3">
      <c r="A26" t="str">
        <v>kidney_dis_diag</v>
      </c>
      <c r="B26" t="s">
        <v>220</v>
      </c>
    </row>
    <row r="27" spans="1:2" x14ac:dyDescent="0.3">
      <c r="A27" t="str">
        <v>fracture_diag</v>
      </c>
      <c r="B27" t="s">
        <v>221</v>
      </c>
    </row>
    <row r="28" spans="1:2" x14ac:dyDescent="0.3">
      <c r="A28" t="str">
        <v>rheum_arthritis_diag</v>
      </c>
      <c r="B28" t="s">
        <v>222</v>
      </c>
    </row>
    <row r="29" spans="1:2" x14ac:dyDescent="0.3">
      <c r="A29" t="str">
        <v>neurasthenia_diag</v>
      </c>
      <c r="B29" t="s">
        <v>223</v>
      </c>
    </row>
    <row r="30" spans="1:2" x14ac:dyDescent="0.3">
      <c r="A30" t="str">
        <v>head_injury_diag</v>
      </c>
      <c r="B30" t="s">
        <v>224</v>
      </c>
    </row>
    <row r="31" spans="1:2" x14ac:dyDescent="0.3">
      <c r="A31" t="str">
        <v>cancer_diag</v>
      </c>
      <c r="B31" t="s">
        <v>225</v>
      </c>
    </row>
    <row r="32" spans="1:2" x14ac:dyDescent="0.3">
      <c r="A32" t="str">
        <v>blood_transfusions</v>
      </c>
      <c r="B32" t="s">
        <v>226</v>
      </c>
    </row>
    <row r="33" spans="1:2" x14ac:dyDescent="0.3">
      <c r="A33" t="str">
        <v>children</v>
      </c>
      <c r="B33" t="s">
        <v>227</v>
      </c>
    </row>
    <row r="34" spans="1:2" x14ac:dyDescent="0.3">
      <c r="A34" t="str">
        <v>siblings</v>
      </c>
      <c r="B34" t="s">
        <v>228</v>
      </c>
    </row>
    <row r="35" spans="1:2" x14ac:dyDescent="0.3">
      <c r="A35" t="str">
        <v>mother_still_alive</v>
      </c>
      <c r="B35" t="s">
        <v>229</v>
      </c>
    </row>
    <row r="36" spans="1:2" x14ac:dyDescent="0.3">
      <c r="A36" t="str">
        <v>father_still_alive</v>
      </c>
      <c r="B36" t="s">
        <v>230</v>
      </c>
    </row>
    <row r="37" spans="1:2" x14ac:dyDescent="0.3">
      <c r="A37" t="str">
        <v>mother_stroke</v>
      </c>
      <c r="B37" t="s">
        <v>231</v>
      </c>
    </row>
    <row r="38" spans="1:2" x14ac:dyDescent="0.3">
      <c r="A38" t="str">
        <v>mother_heart_attack</v>
      </c>
      <c r="B38" t="s">
        <v>232</v>
      </c>
    </row>
    <row r="39" spans="1:2" x14ac:dyDescent="0.3">
      <c r="A39" t="str">
        <v>mother_diabetes</v>
      </c>
      <c r="B39" t="s">
        <v>233</v>
      </c>
    </row>
    <row r="40" spans="1:2" x14ac:dyDescent="0.3">
      <c r="A40" t="str">
        <v>mother_cancer</v>
      </c>
      <c r="B40" t="s">
        <v>234</v>
      </c>
    </row>
    <row r="41" spans="1:2" x14ac:dyDescent="0.3">
      <c r="A41" t="str">
        <v>father_stroke</v>
      </c>
      <c r="B41" t="s">
        <v>235</v>
      </c>
    </row>
    <row r="42" spans="1:2" x14ac:dyDescent="0.3">
      <c r="A42" t="str">
        <v>father_diabetes</v>
      </c>
      <c r="B42" t="s">
        <v>236</v>
      </c>
    </row>
    <row r="43" spans="1:2" x14ac:dyDescent="0.3">
      <c r="A43" t="str">
        <v>father_heart_attack</v>
      </c>
      <c r="B43" t="s">
        <v>237</v>
      </c>
    </row>
    <row r="44" spans="1:2" x14ac:dyDescent="0.3">
      <c r="A44" t="str">
        <v>father_cancer</v>
      </c>
      <c r="B44" t="s">
        <v>238</v>
      </c>
    </row>
    <row r="45" spans="1:2" x14ac:dyDescent="0.3">
      <c r="A45" t="str">
        <v>siblings_stroke</v>
      </c>
      <c r="B45" t="s">
        <v>239</v>
      </c>
    </row>
    <row r="46" spans="1:2" x14ac:dyDescent="0.3">
      <c r="A46" t="str">
        <v>siblings_diabetes</v>
      </c>
      <c r="B46" t="s">
        <v>240</v>
      </c>
    </row>
    <row r="47" spans="1:2" x14ac:dyDescent="0.3">
      <c r="A47" t="str">
        <v>siblings_heart_attack</v>
      </c>
      <c r="B47" t="s">
        <v>241</v>
      </c>
    </row>
    <row r="48" spans="1:2" x14ac:dyDescent="0.3">
      <c r="A48" t="str">
        <v>siblings_cancer</v>
      </c>
      <c r="B48" t="s">
        <v>246</v>
      </c>
    </row>
    <row r="49" spans="1:2" x14ac:dyDescent="0.3">
      <c r="A49" t="str">
        <v>children_stroke</v>
      </c>
      <c r="B49" t="s">
        <v>242</v>
      </c>
    </row>
    <row r="50" spans="1:2" x14ac:dyDescent="0.3">
      <c r="A50" t="str">
        <v>children_heart_attack</v>
      </c>
      <c r="B50" t="s">
        <v>243</v>
      </c>
    </row>
    <row r="51" spans="1:2" x14ac:dyDescent="0.3">
      <c r="A51" t="str">
        <v>children_diabetes</v>
      </c>
      <c r="B51" t="s">
        <v>244</v>
      </c>
    </row>
    <row r="52" spans="1:2" x14ac:dyDescent="0.3">
      <c r="A52" t="str">
        <v>children_cancer</v>
      </c>
      <c r="B52" t="s">
        <v>245</v>
      </c>
    </row>
    <row r="53" spans="1:2" x14ac:dyDescent="0.3">
      <c r="A53" t="str">
        <v>met</v>
      </c>
      <c r="B53" t="s">
        <v>247</v>
      </c>
    </row>
    <row r="54" spans="1:2" x14ac:dyDescent="0.3">
      <c r="A54" t="str">
        <v>met_hours</v>
      </c>
      <c r="B54" t="s">
        <v>248</v>
      </c>
    </row>
    <row r="55" spans="1:2" x14ac:dyDescent="0.3">
      <c r="A55" t="str">
        <v>standing_height_cm</v>
      </c>
      <c r="B55" t="s">
        <v>249</v>
      </c>
    </row>
    <row r="56" spans="1:2" x14ac:dyDescent="0.3">
      <c r="A56" t="str">
        <v>sitting_height_cm</v>
      </c>
      <c r="B56" t="s">
        <v>250</v>
      </c>
    </row>
    <row r="57" spans="1:2" x14ac:dyDescent="0.3">
      <c r="A57" t="str">
        <v>waist_cm</v>
      </c>
      <c r="B57" t="s">
        <v>251</v>
      </c>
    </row>
    <row r="58" spans="1:2" x14ac:dyDescent="0.3">
      <c r="A58" t="str">
        <v>waist_hip_ratio_percent</v>
      </c>
      <c r="B58" t="s">
        <v>252</v>
      </c>
    </row>
    <row r="59" spans="1:2" x14ac:dyDescent="0.3">
      <c r="A59" t="str">
        <v>weight_kg</v>
      </c>
      <c r="B59" t="s">
        <v>253</v>
      </c>
    </row>
    <row r="60" spans="1:2" x14ac:dyDescent="0.3">
      <c r="A60" t="str">
        <v>bmi_calc</v>
      </c>
      <c r="B60" t="s">
        <v>254</v>
      </c>
    </row>
    <row r="61" spans="1:2" x14ac:dyDescent="0.3">
      <c r="A61" t="str">
        <v>fat_percent</v>
      </c>
      <c r="B61" t="s">
        <v>345</v>
      </c>
    </row>
    <row r="62" spans="1:2" x14ac:dyDescent="0.3">
      <c r="A62" t="str">
        <v>dbp_mean</v>
      </c>
      <c r="B62" t="s">
        <v>337</v>
      </c>
    </row>
    <row r="63" spans="1:2" x14ac:dyDescent="0.3">
      <c r="A63" t="str">
        <v>heart_rate_mean_10s</v>
      </c>
      <c r="B63" t="s">
        <v>256</v>
      </c>
    </row>
    <row r="64" spans="1:2" x14ac:dyDescent="0.3">
      <c r="A64" t="str">
        <v>smoking_category_1</v>
      </c>
      <c r="B64" t="s">
        <v>340</v>
      </c>
    </row>
    <row r="65" spans="1:2" x14ac:dyDescent="0.3">
      <c r="A65" t="str">
        <v>smoking_category_2</v>
      </c>
      <c r="B65" t="s">
        <v>341</v>
      </c>
    </row>
    <row r="66" spans="1:2" x14ac:dyDescent="0.3">
      <c r="A66" t="str">
        <v>smoking_category_3</v>
      </c>
      <c r="B66" t="s">
        <v>342</v>
      </c>
    </row>
    <row r="67" spans="1:2" x14ac:dyDescent="0.3">
      <c r="A67" t="str">
        <v>smoking_category_4</v>
      </c>
      <c r="B67" t="s">
        <v>343</v>
      </c>
    </row>
    <row r="68" spans="1:2" x14ac:dyDescent="0.3">
      <c r="A68" t="str">
        <v>emph_bronc_diag</v>
      </c>
      <c r="B68" t="s">
        <v>258</v>
      </c>
    </row>
    <row r="69" spans="1:2" x14ac:dyDescent="0.3">
      <c r="A69" t="str">
        <v>psych_disorder_diag</v>
      </c>
      <c r="B69" t="s">
        <v>257</v>
      </c>
    </row>
    <row r="70" spans="1:2" x14ac:dyDescent="0.3">
      <c r="A70" t="str">
        <v>highest_education_0</v>
      </c>
      <c r="B70" t="s">
        <v>259</v>
      </c>
    </row>
    <row r="71" spans="1:2" x14ac:dyDescent="0.3">
      <c r="A71" t="str">
        <v>highest_education_1</v>
      </c>
      <c r="B71" t="s">
        <v>260</v>
      </c>
    </row>
    <row r="72" spans="1:2" x14ac:dyDescent="0.3">
      <c r="A72" t="str">
        <v>highest_education_2</v>
      </c>
      <c r="B72" t="s">
        <v>261</v>
      </c>
    </row>
    <row r="73" spans="1:2" x14ac:dyDescent="0.3">
      <c r="A73" t="str">
        <v>highest_education_3</v>
      </c>
      <c r="B73" t="s">
        <v>262</v>
      </c>
    </row>
    <row r="74" spans="1:2" x14ac:dyDescent="0.3">
      <c r="A74" t="str">
        <v>highest_education_4</v>
      </c>
      <c r="B74" t="s">
        <v>263</v>
      </c>
    </row>
    <row r="75" spans="1:2" x14ac:dyDescent="0.3">
      <c r="A75" t="str">
        <v>highest_education_5</v>
      </c>
      <c r="B75" t="s">
        <v>264</v>
      </c>
    </row>
    <row r="76" spans="1:2" x14ac:dyDescent="0.3">
      <c r="A76" t="str">
        <v>occupation_0</v>
      </c>
      <c r="B76" t="s">
        <v>265</v>
      </c>
    </row>
    <row r="77" spans="1:2" x14ac:dyDescent="0.3">
      <c r="A77" t="str">
        <v>occupation_1</v>
      </c>
      <c r="B77" t="s">
        <v>266</v>
      </c>
    </row>
    <row r="78" spans="1:2" x14ac:dyDescent="0.3">
      <c r="A78" t="str">
        <v>occupation_2</v>
      </c>
      <c r="B78" t="s">
        <v>267</v>
      </c>
    </row>
    <row r="79" spans="1:2" x14ac:dyDescent="0.3">
      <c r="A79" t="str">
        <v>occupation_3</v>
      </c>
      <c r="B79" t="s">
        <v>268</v>
      </c>
    </row>
    <row r="80" spans="1:2" x14ac:dyDescent="0.3">
      <c r="A80" t="str">
        <v>occupation_4</v>
      </c>
      <c r="B80" t="s">
        <v>269</v>
      </c>
    </row>
    <row r="81" spans="1:2" x14ac:dyDescent="0.3">
      <c r="A81" t="str">
        <v>occupation_5</v>
      </c>
      <c r="B81" t="s">
        <v>270</v>
      </c>
    </row>
    <row r="82" spans="1:2" x14ac:dyDescent="0.3">
      <c r="A82" t="str">
        <v>occupation_6</v>
      </c>
      <c r="B82" t="s">
        <v>271</v>
      </c>
    </row>
    <row r="83" spans="1:2" x14ac:dyDescent="0.3">
      <c r="A83" t="str">
        <v>occupation_7</v>
      </c>
      <c r="B83" t="s">
        <v>272</v>
      </c>
    </row>
    <row r="84" spans="1:2" x14ac:dyDescent="0.3">
      <c r="A84" t="str">
        <v>occupation_8</v>
      </c>
      <c r="B84" t="s">
        <v>273</v>
      </c>
    </row>
    <row r="85" spans="1:2" x14ac:dyDescent="0.3">
      <c r="A85" t="str">
        <v>occupation_9</v>
      </c>
      <c r="B85" t="s">
        <v>274</v>
      </c>
    </row>
    <row r="86" spans="1:2" x14ac:dyDescent="0.3">
      <c r="A86" t="str">
        <v>household_income_0</v>
      </c>
      <c r="B86" t="s">
        <v>275</v>
      </c>
    </row>
    <row r="87" spans="1:2" x14ac:dyDescent="0.3">
      <c r="A87" t="str">
        <v>household_income_1</v>
      </c>
      <c r="B87" t="s">
        <v>344</v>
      </c>
    </row>
    <row r="88" spans="1:2" x14ac:dyDescent="0.3">
      <c r="A88" t="str">
        <v>household_income_2</v>
      </c>
      <c r="B88" t="s">
        <v>277</v>
      </c>
    </row>
    <row r="89" spans="1:2" x14ac:dyDescent="0.3">
      <c r="A89" t="str">
        <v>household_income_3</v>
      </c>
      <c r="B89" t="s">
        <v>278</v>
      </c>
    </row>
    <row r="90" spans="1:2" x14ac:dyDescent="0.3">
      <c r="A90" t="str">
        <v>household_income_4</v>
      </c>
      <c r="B90" t="s">
        <v>279</v>
      </c>
    </row>
    <row r="91" spans="1:2" x14ac:dyDescent="0.3">
      <c r="A91" t="str">
        <v>household_income_5</v>
      </c>
      <c r="B91" t="s">
        <v>280</v>
      </c>
    </row>
    <row r="92" spans="1:2" x14ac:dyDescent="0.3">
      <c r="A92" t="str">
        <v>alcohol_category_1</v>
      </c>
      <c r="B92" t="s">
        <v>281</v>
      </c>
    </row>
    <row r="93" spans="1:2" x14ac:dyDescent="0.3">
      <c r="A93" t="str">
        <v>alcohol_category_2</v>
      </c>
      <c r="B93" t="s">
        <v>282</v>
      </c>
    </row>
    <row r="94" spans="1:2" x14ac:dyDescent="0.3">
      <c r="A94" t="str">
        <v>alcohol_category_3</v>
      </c>
      <c r="B94" t="s">
        <v>283</v>
      </c>
    </row>
    <row r="95" spans="1:2" x14ac:dyDescent="0.3">
      <c r="A95" t="str">
        <v>alcohol_category_4</v>
      </c>
      <c r="B95" t="s">
        <v>284</v>
      </c>
    </row>
    <row r="96" spans="1:2" x14ac:dyDescent="0.3">
      <c r="A96" t="str">
        <v>alcohol_category_5</v>
      </c>
      <c r="B96" t="s">
        <v>285</v>
      </c>
    </row>
    <row r="97" spans="1:2" x14ac:dyDescent="0.3">
      <c r="A97" t="str">
        <v>alcohol_category_6</v>
      </c>
      <c r="B97" t="s">
        <v>286</v>
      </c>
    </row>
    <row r="98" spans="1:2" x14ac:dyDescent="0.3">
      <c r="A98" t="str">
        <v>smoking_now_0</v>
      </c>
      <c r="B98" t="s">
        <v>287</v>
      </c>
    </row>
    <row r="99" spans="1:2" x14ac:dyDescent="0.3">
      <c r="A99" t="str">
        <v>smoking_now_1</v>
      </c>
      <c r="B99" t="s">
        <v>288</v>
      </c>
    </row>
    <row r="100" spans="1:2" x14ac:dyDescent="0.3">
      <c r="A100" t="str">
        <v>smoking_now_2</v>
      </c>
      <c r="B100" t="s">
        <v>289</v>
      </c>
    </row>
    <row r="101" spans="1:2" x14ac:dyDescent="0.3">
      <c r="A101" t="str">
        <v>smoking_now_3</v>
      </c>
      <c r="B101" t="s">
        <v>290</v>
      </c>
    </row>
    <row r="102" spans="1:2" x14ac:dyDescent="0.3">
      <c r="A102" t="str">
        <v>self_rated_health_0</v>
      </c>
      <c r="B102" t="s">
        <v>291</v>
      </c>
    </row>
    <row r="103" spans="1:2" x14ac:dyDescent="0.3">
      <c r="A103" t="str">
        <v>self_rated_health_1</v>
      </c>
      <c r="B103" t="s">
        <v>292</v>
      </c>
    </row>
    <row r="104" spans="1:2" x14ac:dyDescent="0.3">
      <c r="A104" t="str">
        <v>self_rated_health_2</v>
      </c>
      <c r="B104" t="s">
        <v>293</v>
      </c>
    </row>
    <row r="105" spans="1:2" x14ac:dyDescent="0.3">
      <c r="A105" t="str">
        <v>self_rated_health_3</v>
      </c>
      <c r="B105" t="s">
        <v>294</v>
      </c>
    </row>
    <row r="106" spans="1:2" x14ac:dyDescent="0.3">
      <c r="A106" t="str">
        <v>comparative_health_0</v>
      </c>
      <c r="B106" t="s">
        <v>295</v>
      </c>
    </row>
    <row r="107" spans="1:2" x14ac:dyDescent="0.3">
      <c r="A107" t="str">
        <v>comparative_health_1</v>
      </c>
      <c r="B107" t="s">
        <v>296</v>
      </c>
    </row>
    <row r="108" spans="1:2" x14ac:dyDescent="0.3">
      <c r="A108" t="str">
        <v>comparative_health_2</v>
      </c>
      <c r="B108" t="s">
        <v>297</v>
      </c>
    </row>
    <row r="109" spans="1:2" x14ac:dyDescent="0.3">
      <c r="A109" t="str">
        <v>comparative_health_3</v>
      </c>
      <c r="B109" t="s">
        <v>298</v>
      </c>
    </row>
    <row r="110" spans="1:2" x14ac:dyDescent="0.3">
      <c r="A110" t="str">
        <v>diet_freq_rice_0</v>
      </c>
      <c r="B110" t="s">
        <v>299</v>
      </c>
    </row>
    <row r="111" spans="1:2" x14ac:dyDescent="0.3">
      <c r="A111" t="str">
        <v>diet_freq_rice_1</v>
      </c>
      <c r="B111" t="s">
        <v>301</v>
      </c>
    </row>
    <row r="112" spans="1:2" x14ac:dyDescent="0.3">
      <c r="A112" t="str">
        <v>diet_freq_rice_2</v>
      </c>
      <c r="B112" t="s">
        <v>302</v>
      </c>
    </row>
    <row r="113" spans="1:2" x14ac:dyDescent="0.3">
      <c r="A113" t="str">
        <v>diet_freq_rice_3</v>
      </c>
      <c r="B113" t="s">
        <v>303</v>
      </c>
    </row>
    <row r="114" spans="1:2" x14ac:dyDescent="0.3">
      <c r="A114" t="str">
        <v>diet_freq_rice_4</v>
      </c>
      <c r="B114" t="s">
        <v>304</v>
      </c>
    </row>
    <row r="115" spans="1:2" x14ac:dyDescent="0.3">
      <c r="A115" t="str">
        <v>diet_freq_wheat_0</v>
      </c>
      <c r="B115" t="s">
        <v>300</v>
      </c>
    </row>
    <row r="116" spans="1:2" x14ac:dyDescent="0.3">
      <c r="A116" t="str">
        <v>diet_freq_wheat_1</v>
      </c>
      <c r="B116" t="s">
        <v>305</v>
      </c>
    </row>
    <row r="117" spans="1:2" x14ac:dyDescent="0.3">
      <c r="A117" t="str">
        <v>diet_freq_wheat_2</v>
      </c>
      <c r="B117" t="s">
        <v>306</v>
      </c>
    </row>
    <row r="118" spans="1:2" x14ac:dyDescent="0.3">
      <c r="A118" t="str">
        <v>diet_freq_wheat_3</v>
      </c>
      <c r="B118" t="s">
        <v>307</v>
      </c>
    </row>
    <row r="119" spans="1:2" x14ac:dyDescent="0.3">
      <c r="A119" t="str">
        <v>diet_freq_wheat_4</v>
      </c>
      <c r="B119" t="s">
        <v>308</v>
      </c>
    </row>
    <row r="120" spans="1:2" x14ac:dyDescent="0.3">
      <c r="A120" t="str">
        <v>diet_freq_other_staple_0</v>
      </c>
      <c r="B120" t="s">
        <v>313</v>
      </c>
    </row>
    <row r="121" spans="1:2" x14ac:dyDescent="0.3">
      <c r="A121" t="str">
        <v>diet_freq_other_staple_1</v>
      </c>
      <c r="B121" t="s">
        <v>309</v>
      </c>
    </row>
    <row r="122" spans="1:2" x14ac:dyDescent="0.3">
      <c r="A122" t="str">
        <v>diet_freq_other_staple_2</v>
      </c>
      <c r="B122" t="s">
        <v>310</v>
      </c>
    </row>
    <row r="123" spans="1:2" x14ac:dyDescent="0.3">
      <c r="A123" t="str">
        <v>diet_freq_other_staple_3</v>
      </c>
      <c r="B123" t="s">
        <v>311</v>
      </c>
    </row>
    <row r="124" spans="1:2" x14ac:dyDescent="0.3">
      <c r="A124" t="str">
        <v>diet_freq_other_staple_4</v>
      </c>
      <c r="B124" t="s">
        <v>312</v>
      </c>
    </row>
    <row r="125" spans="1:2" x14ac:dyDescent="0.3">
      <c r="A125" t="str">
        <v>bowel_movement_freq_0</v>
      </c>
      <c r="B125" t="s">
        <v>314</v>
      </c>
    </row>
    <row r="126" spans="1:2" x14ac:dyDescent="0.3">
      <c r="A126" t="str">
        <v>bowel_movement_freq_1</v>
      </c>
      <c r="B126" t="s">
        <v>315</v>
      </c>
    </row>
    <row r="127" spans="1:2" x14ac:dyDescent="0.3">
      <c r="A127" t="str">
        <v>bowel_movement_freq_2</v>
      </c>
      <c r="B127" t="s">
        <v>316</v>
      </c>
    </row>
    <row r="128" spans="1:2" x14ac:dyDescent="0.3">
      <c r="A128" t="str">
        <v>bowel_movement_freq_3</v>
      </c>
      <c r="B128" t="s">
        <v>317</v>
      </c>
    </row>
    <row r="129" spans="1:2" x14ac:dyDescent="0.3">
      <c r="A129" t="str">
        <v>gum_bleed_freq_0</v>
      </c>
      <c r="B129" t="s">
        <v>318</v>
      </c>
    </row>
    <row r="130" spans="1:2" x14ac:dyDescent="0.3">
      <c r="A130" t="str">
        <v>gum_bleed_freq_1</v>
      </c>
      <c r="B130" t="s">
        <v>319</v>
      </c>
    </row>
    <row r="131" spans="1:2" x14ac:dyDescent="0.3">
      <c r="A131" t="str">
        <v>gum_bleed_freq_2</v>
      </c>
      <c r="B131" t="s">
        <v>320</v>
      </c>
    </row>
    <row r="132" spans="1:2" x14ac:dyDescent="0.3">
      <c r="A132" t="str">
        <v>gum_bleed_freq_3</v>
      </c>
      <c r="B132" t="s">
        <v>321</v>
      </c>
    </row>
    <row r="133" spans="1:2" x14ac:dyDescent="0.3">
      <c r="A133" t="str">
        <v>missing_mother_history</v>
      </c>
      <c r="B133" t="s">
        <v>322</v>
      </c>
    </row>
    <row r="134" spans="1:2" x14ac:dyDescent="0.3">
      <c r="A134" t="str">
        <v>missing_father_history</v>
      </c>
      <c r="B134" t="s">
        <v>323</v>
      </c>
    </row>
    <row r="135" spans="1:2" x14ac:dyDescent="0.3">
      <c r="A135" t="str">
        <v>missing_siblings_history</v>
      </c>
      <c r="B135" t="s">
        <v>324</v>
      </c>
    </row>
  </sheetData>
  <pageMargins left="0.7" right="0.7" top="0.75" bottom="0.75" header="0.3" footer="0.3"/>
  <pageSetup paperSize="9"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80"/>
  <sheetViews>
    <sheetView zoomScale="70" zoomScaleNormal="70" workbookViewId="0">
      <selection activeCell="B23" sqref="B23"/>
    </sheetView>
  </sheetViews>
  <sheetFormatPr defaultRowHeight="14.4" x14ac:dyDescent="0.3"/>
  <cols>
    <col min="1" max="1" width="25.88671875" customWidth="1"/>
    <col min="2" max="2" width="46.5546875" customWidth="1"/>
    <col min="3" max="3" width="50.6640625" customWidth="1"/>
    <col min="4" max="4" width="48.109375" customWidth="1"/>
    <col min="5" max="5" width="52.6640625" customWidth="1"/>
    <col min="6" max="6" width="66.6640625" customWidth="1"/>
    <col min="7" max="7" width="62.33203125" customWidth="1"/>
  </cols>
  <sheetData>
    <row r="1" spans="1:7" x14ac:dyDescent="0.3">
      <c r="A1" s="18" t="s">
        <v>36</v>
      </c>
    </row>
    <row r="2" spans="1:7" x14ac:dyDescent="0.3">
      <c r="A2" s="1"/>
      <c r="B2" t="s">
        <v>325</v>
      </c>
      <c r="C2" t="s">
        <v>326</v>
      </c>
      <c r="D2" t="s">
        <v>327</v>
      </c>
      <c r="E2" t="s">
        <v>328</v>
      </c>
      <c r="F2" t="s">
        <v>329</v>
      </c>
      <c r="G2" t="s">
        <v>330</v>
      </c>
    </row>
    <row r="3" spans="1:7" x14ac:dyDescent="0.3">
      <c r="A3" s="1" t="s">
        <v>346</v>
      </c>
      <c r="B3" s="1" t="s">
        <v>7</v>
      </c>
      <c r="C3" s="1" t="s">
        <v>7</v>
      </c>
      <c r="D3" s="1" t="s">
        <v>7</v>
      </c>
      <c r="E3" s="1" t="s">
        <v>7</v>
      </c>
      <c r="F3" s="1" t="s">
        <v>7</v>
      </c>
      <c r="G3" s="1" t="s">
        <v>7</v>
      </c>
    </row>
    <row r="4" spans="1:7" x14ac:dyDescent="0.3">
      <c r="A4" t="s">
        <v>44</v>
      </c>
      <c r="B4" t="s">
        <v>44</v>
      </c>
      <c r="C4" t="s">
        <v>44</v>
      </c>
      <c r="D4" t="s">
        <v>44</v>
      </c>
      <c r="E4" t="s">
        <v>44</v>
      </c>
      <c r="F4" t="s">
        <v>44</v>
      </c>
      <c r="G4" t="s">
        <v>44</v>
      </c>
    </row>
    <row r="5" spans="1:7" x14ac:dyDescent="0.3">
      <c r="A5" t="s">
        <v>45</v>
      </c>
      <c r="B5" t="s">
        <v>45</v>
      </c>
      <c r="C5" t="s">
        <v>45</v>
      </c>
      <c r="D5" t="s">
        <v>45</v>
      </c>
      <c r="E5" t="s">
        <v>45</v>
      </c>
      <c r="F5" t="s">
        <v>45</v>
      </c>
      <c r="G5" t="s">
        <v>45</v>
      </c>
    </row>
    <row r="6" spans="1:7" x14ac:dyDescent="0.3">
      <c r="A6" t="s">
        <v>46</v>
      </c>
      <c r="B6" t="s">
        <v>46</v>
      </c>
      <c r="C6" t="s">
        <v>46</v>
      </c>
      <c r="D6" t="s">
        <v>46</v>
      </c>
      <c r="E6" t="s">
        <v>46</v>
      </c>
      <c r="F6" t="s">
        <v>46</v>
      </c>
      <c r="G6" t="s">
        <v>46</v>
      </c>
    </row>
    <row r="7" spans="1:7" x14ac:dyDescent="0.3">
      <c r="A7" t="s">
        <v>171</v>
      </c>
      <c r="B7" t="s">
        <v>171</v>
      </c>
      <c r="C7" t="s">
        <v>171</v>
      </c>
      <c r="D7" t="s">
        <v>171</v>
      </c>
      <c r="E7" t="s">
        <v>171</v>
      </c>
      <c r="F7" t="s">
        <v>171</v>
      </c>
      <c r="G7" t="s">
        <v>171</v>
      </c>
    </row>
    <row r="8" spans="1:7" x14ac:dyDescent="0.3">
      <c r="A8" t="s">
        <v>47</v>
      </c>
      <c r="B8" t="s">
        <v>47</v>
      </c>
      <c r="C8" t="s">
        <v>47</v>
      </c>
      <c r="D8" t="s">
        <v>47</v>
      </c>
      <c r="E8" t="s">
        <v>47</v>
      </c>
      <c r="F8" t="s">
        <v>47</v>
      </c>
      <c r="G8" t="s">
        <v>47</v>
      </c>
    </row>
    <row r="9" spans="1:7" x14ac:dyDescent="0.3">
      <c r="A9" t="s">
        <v>48</v>
      </c>
      <c r="B9" t="s">
        <v>334</v>
      </c>
      <c r="C9" t="s">
        <v>334</v>
      </c>
      <c r="D9" t="s">
        <v>334</v>
      </c>
      <c r="E9" t="s">
        <v>334</v>
      </c>
      <c r="F9" t="s">
        <v>334</v>
      </c>
      <c r="G9" t="s">
        <v>334</v>
      </c>
    </row>
    <row r="10" spans="1:7" x14ac:dyDescent="0.3">
      <c r="B10" t="s">
        <v>210</v>
      </c>
      <c r="C10" t="s">
        <v>210</v>
      </c>
      <c r="D10" t="s">
        <v>210</v>
      </c>
      <c r="E10" t="s">
        <v>210</v>
      </c>
      <c r="F10" t="s">
        <v>211</v>
      </c>
      <c r="G10" t="s">
        <v>210</v>
      </c>
    </row>
    <row r="11" spans="1:7" x14ac:dyDescent="0.3">
      <c r="A11" s="1"/>
      <c r="B11" t="s">
        <v>358</v>
      </c>
      <c r="C11" t="s">
        <v>212</v>
      </c>
      <c r="D11" t="s">
        <v>211</v>
      </c>
      <c r="E11" t="s">
        <v>211</v>
      </c>
      <c r="F11" t="s">
        <v>213</v>
      </c>
      <c r="G11" t="s">
        <v>211</v>
      </c>
    </row>
    <row r="12" spans="1:7" x14ac:dyDescent="0.3">
      <c r="B12" t="s">
        <v>212</v>
      </c>
      <c r="C12" t="s">
        <v>213</v>
      </c>
      <c r="D12" t="s">
        <v>358</v>
      </c>
      <c r="E12" t="s">
        <v>212</v>
      </c>
      <c r="F12" t="s">
        <v>226</v>
      </c>
      <c r="G12" t="s">
        <v>213</v>
      </c>
    </row>
    <row r="13" spans="1:7" x14ac:dyDescent="0.3">
      <c r="B13" t="s">
        <v>213</v>
      </c>
      <c r="C13" t="s">
        <v>214</v>
      </c>
      <c r="D13" t="s">
        <v>212</v>
      </c>
      <c r="E13" t="s">
        <v>213</v>
      </c>
      <c r="F13" t="s">
        <v>229</v>
      </c>
      <c r="G13" t="s">
        <v>214</v>
      </c>
    </row>
    <row r="14" spans="1:7" x14ac:dyDescent="0.3">
      <c r="B14" t="s">
        <v>215</v>
      </c>
      <c r="C14" t="s">
        <v>215</v>
      </c>
      <c r="D14" t="s">
        <v>213</v>
      </c>
      <c r="E14" t="s">
        <v>214</v>
      </c>
      <c r="F14" t="s">
        <v>230</v>
      </c>
      <c r="G14" t="s">
        <v>226</v>
      </c>
    </row>
    <row r="15" spans="1:7" x14ac:dyDescent="0.3">
      <c r="B15" t="s">
        <v>220</v>
      </c>
      <c r="C15" t="s">
        <v>216</v>
      </c>
      <c r="D15" t="s">
        <v>220</v>
      </c>
      <c r="E15" t="s">
        <v>215</v>
      </c>
      <c r="F15" t="s">
        <v>231</v>
      </c>
      <c r="G15" t="s">
        <v>227</v>
      </c>
    </row>
    <row r="16" spans="1:7" x14ac:dyDescent="0.3">
      <c r="B16" t="s">
        <v>227</v>
      </c>
      <c r="C16" t="s">
        <v>218</v>
      </c>
      <c r="D16" t="s">
        <v>224</v>
      </c>
      <c r="E16" t="s">
        <v>218</v>
      </c>
      <c r="F16" t="s">
        <v>234</v>
      </c>
      <c r="G16" t="s">
        <v>229</v>
      </c>
    </row>
    <row r="17" spans="2:7" x14ac:dyDescent="0.3">
      <c r="B17" t="s">
        <v>229</v>
      </c>
      <c r="C17" t="s">
        <v>220</v>
      </c>
      <c r="D17" t="s">
        <v>227</v>
      </c>
      <c r="E17" t="s">
        <v>220</v>
      </c>
      <c r="F17" t="s">
        <v>238</v>
      </c>
      <c r="G17" t="s">
        <v>230</v>
      </c>
    </row>
    <row r="18" spans="2:7" x14ac:dyDescent="0.3">
      <c r="B18" t="s">
        <v>230</v>
      </c>
      <c r="C18" t="s">
        <v>221</v>
      </c>
      <c r="D18" t="s">
        <v>229</v>
      </c>
      <c r="E18" t="s">
        <v>221</v>
      </c>
      <c r="F18" t="s">
        <v>247</v>
      </c>
      <c r="G18" t="s">
        <v>235</v>
      </c>
    </row>
    <row r="19" spans="2:7" x14ac:dyDescent="0.3">
      <c r="B19" t="s">
        <v>231</v>
      </c>
      <c r="C19" t="s">
        <v>222</v>
      </c>
      <c r="D19" t="s">
        <v>230</v>
      </c>
      <c r="E19" t="s">
        <v>222</v>
      </c>
      <c r="F19" t="s">
        <v>248</v>
      </c>
      <c r="G19" t="s">
        <v>238</v>
      </c>
    </row>
    <row r="20" spans="2:7" x14ac:dyDescent="0.3">
      <c r="B20" t="s">
        <v>232</v>
      </c>
      <c r="C20" t="s">
        <v>223</v>
      </c>
      <c r="D20" t="s">
        <v>231</v>
      </c>
      <c r="E20" t="s">
        <v>223</v>
      </c>
      <c r="F20" t="s">
        <v>249</v>
      </c>
      <c r="G20" t="s">
        <v>239</v>
      </c>
    </row>
    <row r="21" spans="2:7" x14ac:dyDescent="0.3">
      <c r="B21" t="s">
        <v>235</v>
      </c>
      <c r="C21" t="s">
        <v>224</v>
      </c>
      <c r="D21" t="s">
        <v>235</v>
      </c>
      <c r="E21" t="s">
        <v>224</v>
      </c>
      <c r="F21" t="s">
        <v>250</v>
      </c>
      <c r="G21" t="s">
        <v>247</v>
      </c>
    </row>
    <row r="22" spans="2:7" x14ac:dyDescent="0.3">
      <c r="B22" t="s">
        <v>238</v>
      </c>
      <c r="C22" t="s">
        <v>225</v>
      </c>
      <c r="D22" t="s">
        <v>239</v>
      </c>
      <c r="E22" t="s">
        <v>225</v>
      </c>
      <c r="F22" t="s">
        <v>252</v>
      </c>
      <c r="G22" t="s">
        <v>248</v>
      </c>
    </row>
    <row r="23" spans="2:7" x14ac:dyDescent="0.3">
      <c r="B23" t="s">
        <v>331</v>
      </c>
      <c r="C23" t="s">
        <v>227</v>
      </c>
      <c r="D23" t="s">
        <v>241</v>
      </c>
      <c r="E23" t="s">
        <v>227</v>
      </c>
      <c r="F23" t="s">
        <v>345</v>
      </c>
      <c r="G23" t="s">
        <v>249</v>
      </c>
    </row>
    <row r="24" spans="2:7" x14ac:dyDescent="0.3">
      <c r="B24" t="s">
        <v>332</v>
      </c>
      <c r="C24" t="s">
        <v>228</v>
      </c>
      <c r="D24" t="s">
        <v>244</v>
      </c>
      <c r="E24" t="s">
        <v>228</v>
      </c>
      <c r="F24" t="s">
        <v>335</v>
      </c>
      <c r="G24" t="s">
        <v>252</v>
      </c>
    </row>
    <row r="25" spans="2:7" x14ac:dyDescent="0.3">
      <c r="B25" t="s">
        <v>333</v>
      </c>
      <c r="C25" t="s">
        <v>229</v>
      </c>
      <c r="D25" t="s">
        <v>247</v>
      </c>
      <c r="E25" t="s">
        <v>229</v>
      </c>
      <c r="F25" t="s">
        <v>256</v>
      </c>
      <c r="G25" t="s">
        <v>345</v>
      </c>
    </row>
    <row r="26" spans="2:7" x14ac:dyDescent="0.3">
      <c r="B26" t="s">
        <v>247</v>
      </c>
      <c r="C26" t="s">
        <v>230</v>
      </c>
      <c r="D26" t="s">
        <v>248</v>
      </c>
      <c r="E26" t="s">
        <v>230</v>
      </c>
      <c r="F26" t="s">
        <v>343</v>
      </c>
      <c r="G26" t="s">
        <v>335</v>
      </c>
    </row>
    <row r="27" spans="2:7" x14ac:dyDescent="0.3">
      <c r="B27" t="s">
        <v>248</v>
      </c>
      <c r="C27" t="s">
        <v>231</v>
      </c>
      <c r="D27" t="s">
        <v>249</v>
      </c>
      <c r="E27" t="s">
        <v>231</v>
      </c>
      <c r="F27" t="s">
        <v>265</v>
      </c>
      <c r="G27" t="s">
        <v>256</v>
      </c>
    </row>
    <row r="28" spans="2:7" x14ac:dyDescent="0.3">
      <c r="B28" t="s">
        <v>249</v>
      </c>
      <c r="C28" t="s">
        <v>235</v>
      </c>
      <c r="D28" t="s">
        <v>251</v>
      </c>
      <c r="E28" t="s">
        <v>233</v>
      </c>
      <c r="F28" t="s">
        <v>266</v>
      </c>
      <c r="G28" t="s">
        <v>340</v>
      </c>
    </row>
    <row r="29" spans="2:7" x14ac:dyDescent="0.3">
      <c r="B29" t="s">
        <v>251</v>
      </c>
      <c r="C29" t="s">
        <v>239</v>
      </c>
      <c r="D29" t="s">
        <v>345</v>
      </c>
      <c r="E29" t="s">
        <v>235</v>
      </c>
      <c r="F29" t="s">
        <v>271</v>
      </c>
      <c r="G29" t="s">
        <v>271</v>
      </c>
    </row>
    <row r="30" spans="2:7" x14ac:dyDescent="0.3">
      <c r="B30" t="s">
        <v>345</v>
      </c>
      <c r="C30" t="s">
        <v>240</v>
      </c>
      <c r="D30" t="s">
        <v>335</v>
      </c>
      <c r="E30" t="s">
        <v>238</v>
      </c>
      <c r="F30" t="s">
        <v>275</v>
      </c>
      <c r="G30" t="s">
        <v>280</v>
      </c>
    </row>
    <row r="31" spans="2:7" x14ac:dyDescent="0.3">
      <c r="B31" t="s">
        <v>335</v>
      </c>
      <c r="C31" t="s">
        <v>241</v>
      </c>
      <c r="D31" t="s">
        <v>258</v>
      </c>
      <c r="E31" t="s">
        <v>239</v>
      </c>
      <c r="F31" t="s">
        <v>278</v>
      </c>
      <c r="G31" t="s">
        <v>282</v>
      </c>
    </row>
    <row r="32" spans="2:7" x14ac:dyDescent="0.3">
      <c r="B32" t="s">
        <v>336</v>
      </c>
      <c r="C32" t="s">
        <v>242</v>
      </c>
      <c r="D32" t="s">
        <v>259</v>
      </c>
      <c r="E32" t="s">
        <v>240</v>
      </c>
      <c r="F32" t="s">
        <v>279</v>
      </c>
      <c r="G32" t="s">
        <v>292</v>
      </c>
    </row>
    <row r="33" spans="2:7" x14ac:dyDescent="0.3">
      <c r="B33" t="s">
        <v>258</v>
      </c>
      <c r="C33" t="s">
        <v>244</v>
      </c>
      <c r="D33" t="s">
        <v>260</v>
      </c>
      <c r="E33" t="s">
        <v>242</v>
      </c>
      <c r="F33" t="s">
        <v>280</v>
      </c>
      <c r="G33" t="s">
        <v>294</v>
      </c>
    </row>
    <row r="34" spans="2:7" x14ac:dyDescent="0.3">
      <c r="B34" t="s">
        <v>259</v>
      </c>
      <c r="C34" t="s">
        <v>247</v>
      </c>
      <c r="D34" t="s">
        <v>262</v>
      </c>
      <c r="E34" t="s">
        <v>244</v>
      </c>
      <c r="F34" t="s">
        <v>281</v>
      </c>
      <c r="G34" t="s">
        <v>297</v>
      </c>
    </row>
    <row r="35" spans="2:7" x14ac:dyDescent="0.3">
      <c r="B35" t="s">
        <v>260</v>
      </c>
      <c r="C35" t="s">
        <v>249</v>
      </c>
      <c r="D35" t="s">
        <v>264</v>
      </c>
      <c r="E35" t="s">
        <v>247</v>
      </c>
      <c r="F35" t="s">
        <v>282</v>
      </c>
      <c r="G35" t="s">
        <v>303</v>
      </c>
    </row>
    <row r="36" spans="2:7" x14ac:dyDescent="0.3">
      <c r="B36" t="s">
        <v>262</v>
      </c>
      <c r="C36" t="s">
        <v>251</v>
      </c>
      <c r="D36" t="s">
        <v>266</v>
      </c>
      <c r="E36" t="s">
        <v>249</v>
      </c>
      <c r="F36" t="s">
        <v>291</v>
      </c>
      <c r="G36" t="s">
        <v>304</v>
      </c>
    </row>
    <row r="37" spans="2:7" x14ac:dyDescent="0.3">
      <c r="B37" t="s">
        <v>263</v>
      </c>
      <c r="C37" t="s">
        <v>335</v>
      </c>
      <c r="D37" t="s">
        <v>270</v>
      </c>
      <c r="E37" t="s">
        <v>250</v>
      </c>
      <c r="F37" t="s">
        <v>293</v>
      </c>
      <c r="G37" t="s">
        <v>300</v>
      </c>
    </row>
    <row r="38" spans="2:7" x14ac:dyDescent="0.3">
      <c r="B38" t="s">
        <v>264</v>
      </c>
      <c r="C38" t="s">
        <v>256</v>
      </c>
      <c r="D38" t="s">
        <v>274</v>
      </c>
      <c r="E38" t="s">
        <v>251</v>
      </c>
      <c r="F38" t="s">
        <v>294</v>
      </c>
      <c r="G38" t="s">
        <v>307</v>
      </c>
    </row>
    <row r="39" spans="2:7" x14ac:dyDescent="0.3">
      <c r="B39" t="s">
        <v>266</v>
      </c>
      <c r="C39" t="s">
        <v>338</v>
      </c>
      <c r="D39" t="s">
        <v>278</v>
      </c>
      <c r="E39" t="s">
        <v>335</v>
      </c>
      <c r="F39" t="s">
        <v>297</v>
      </c>
      <c r="G39" t="s">
        <v>308</v>
      </c>
    </row>
    <row r="40" spans="2:7" x14ac:dyDescent="0.3">
      <c r="B40" t="s">
        <v>270</v>
      </c>
      <c r="C40" t="s">
        <v>339</v>
      </c>
      <c r="D40" t="s">
        <v>280</v>
      </c>
      <c r="E40" t="s">
        <v>256</v>
      </c>
      <c r="F40" t="s">
        <v>303</v>
      </c>
      <c r="G40" t="s">
        <v>321</v>
      </c>
    </row>
    <row r="41" spans="2:7" x14ac:dyDescent="0.3">
      <c r="B41" t="s">
        <v>271</v>
      </c>
      <c r="C41" t="s">
        <v>259</v>
      </c>
      <c r="D41" t="s">
        <v>281</v>
      </c>
      <c r="E41" t="s">
        <v>340</v>
      </c>
      <c r="F41" t="s">
        <v>304</v>
      </c>
    </row>
    <row r="42" spans="2:7" x14ac:dyDescent="0.3">
      <c r="B42" t="s">
        <v>276</v>
      </c>
      <c r="C42" t="s">
        <v>260</v>
      </c>
      <c r="D42" t="s">
        <v>282</v>
      </c>
      <c r="E42" t="s">
        <v>342</v>
      </c>
      <c r="F42" t="s">
        <v>300</v>
      </c>
    </row>
    <row r="43" spans="2:7" x14ac:dyDescent="0.3">
      <c r="B43" t="s">
        <v>278</v>
      </c>
      <c r="C43" t="s">
        <v>262</v>
      </c>
      <c r="D43" t="s">
        <v>283</v>
      </c>
      <c r="E43" t="s">
        <v>343</v>
      </c>
      <c r="F43" t="s">
        <v>311</v>
      </c>
    </row>
    <row r="44" spans="2:7" x14ac:dyDescent="0.3">
      <c r="B44" t="s">
        <v>280</v>
      </c>
      <c r="C44" t="s">
        <v>263</v>
      </c>
      <c r="D44" t="s">
        <v>285</v>
      </c>
      <c r="E44" t="s">
        <v>259</v>
      </c>
      <c r="F44" t="s">
        <v>321</v>
      </c>
    </row>
    <row r="45" spans="2:7" x14ac:dyDescent="0.3">
      <c r="B45" t="s">
        <v>281</v>
      </c>
      <c r="C45" t="s">
        <v>264</v>
      </c>
      <c r="D45" t="s">
        <v>290</v>
      </c>
      <c r="E45" t="s">
        <v>260</v>
      </c>
    </row>
    <row r="46" spans="2:7" x14ac:dyDescent="0.3">
      <c r="B46" t="s">
        <v>282</v>
      </c>
      <c r="C46" t="s">
        <v>266</v>
      </c>
      <c r="D46" t="s">
        <v>292</v>
      </c>
      <c r="E46" t="s">
        <v>262</v>
      </c>
    </row>
    <row r="47" spans="2:7" x14ac:dyDescent="0.3">
      <c r="B47" t="s">
        <v>283</v>
      </c>
      <c r="C47" t="s">
        <v>270</v>
      </c>
      <c r="D47" t="s">
        <v>294</v>
      </c>
      <c r="E47" t="s">
        <v>263</v>
      </c>
    </row>
    <row r="48" spans="2:7" x14ac:dyDescent="0.3">
      <c r="B48" t="s">
        <v>285</v>
      </c>
      <c r="C48" t="s">
        <v>274</v>
      </c>
      <c r="D48" t="s">
        <v>295</v>
      </c>
      <c r="E48" t="s">
        <v>264</v>
      </c>
    </row>
    <row r="49" spans="2:5" x14ac:dyDescent="0.3">
      <c r="B49" t="s">
        <v>290</v>
      </c>
      <c r="C49" t="s">
        <v>277</v>
      </c>
      <c r="D49" t="s">
        <v>297</v>
      </c>
      <c r="E49" t="s">
        <v>266</v>
      </c>
    </row>
    <row r="50" spans="2:5" x14ac:dyDescent="0.3">
      <c r="B50" t="s">
        <v>292</v>
      </c>
      <c r="C50" t="s">
        <v>278</v>
      </c>
      <c r="D50" t="s">
        <v>298</v>
      </c>
      <c r="E50" t="s">
        <v>269</v>
      </c>
    </row>
    <row r="51" spans="2:5" x14ac:dyDescent="0.3">
      <c r="B51" t="s">
        <v>293</v>
      </c>
      <c r="C51" t="s">
        <v>279</v>
      </c>
      <c r="D51" t="s">
        <v>299</v>
      </c>
      <c r="E51" t="s">
        <v>270</v>
      </c>
    </row>
    <row r="52" spans="2:5" x14ac:dyDescent="0.3">
      <c r="B52" t="s">
        <v>294</v>
      </c>
      <c r="C52" t="s">
        <v>280</v>
      </c>
      <c r="D52" t="s">
        <v>301</v>
      </c>
      <c r="E52" t="s">
        <v>271</v>
      </c>
    </row>
    <row r="53" spans="2:5" x14ac:dyDescent="0.3">
      <c r="B53" t="s">
        <v>295</v>
      </c>
      <c r="C53" t="s">
        <v>281</v>
      </c>
      <c r="D53" t="s">
        <v>300</v>
      </c>
      <c r="E53" t="s">
        <v>274</v>
      </c>
    </row>
    <row r="54" spans="2:5" x14ac:dyDescent="0.3">
      <c r="B54" t="s">
        <v>297</v>
      </c>
      <c r="C54" t="s">
        <v>284</v>
      </c>
      <c r="D54" t="s">
        <v>305</v>
      </c>
      <c r="E54" t="s">
        <v>277</v>
      </c>
    </row>
    <row r="55" spans="2:5" x14ac:dyDescent="0.3">
      <c r="B55" t="s">
        <v>298</v>
      </c>
      <c r="C55" t="s">
        <v>290</v>
      </c>
      <c r="D55" t="s">
        <v>307</v>
      </c>
      <c r="E55" t="s">
        <v>278</v>
      </c>
    </row>
    <row r="56" spans="2:5" x14ac:dyDescent="0.3">
      <c r="B56" t="s">
        <v>301</v>
      </c>
      <c r="C56" t="s">
        <v>292</v>
      </c>
      <c r="D56" t="s">
        <v>308</v>
      </c>
      <c r="E56" t="s">
        <v>279</v>
      </c>
    </row>
    <row r="57" spans="2:5" x14ac:dyDescent="0.3">
      <c r="B57" t="s">
        <v>302</v>
      </c>
      <c r="C57" t="s">
        <v>294</v>
      </c>
      <c r="D57" t="s">
        <v>313</v>
      </c>
      <c r="E57" t="s">
        <v>280</v>
      </c>
    </row>
    <row r="58" spans="2:5" x14ac:dyDescent="0.3">
      <c r="B58" t="s">
        <v>300</v>
      </c>
      <c r="C58" t="s">
        <v>295</v>
      </c>
      <c r="D58" t="s">
        <v>309</v>
      </c>
      <c r="E58" t="s">
        <v>281</v>
      </c>
    </row>
    <row r="59" spans="2:5" x14ac:dyDescent="0.3">
      <c r="B59" t="s">
        <v>307</v>
      </c>
      <c r="C59" t="s">
        <v>297</v>
      </c>
      <c r="D59" t="s">
        <v>310</v>
      </c>
      <c r="E59" t="s">
        <v>284</v>
      </c>
    </row>
    <row r="60" spans="2:5" x14ac:dyDescent="0.3">
      <c r="B60" t="s">
        <v>308</v>
      </c>
      <c r="C60" t="s">
        <v>298</v>
      </c>
      <c r="D60" t="s">
        <v>315</v>
      </c>
      <c r="E60" t="s">
        <v>289</v>
      </c>
    </row>
    <row r="61" spans="2:5" x14ac:dyDescent="0.3">
      <c r="B61" t="s">
        <v>313</v>
      </c>
      <c r="C61" t="s">
        <v>302</v>
      </c>
      <c r="D61" t="s">
        <v>317</v>
      </c>
      <c r="E61" t="s">
        <v>290</v>
      </c>
    </row>
    <row r="62" spans="2:5" x14ac:dyDescent="0.3">
      <c r="B62" t="s">
        <v>309</v>
      </c>
      <c r="C62" t="s">
        <v>300</v>
      </c>
      <c r="D62" t="s">
        <v>321</v>
      </c>
      <c r="E62" t="s">
        <v>292</v>
      </c>
    </row>
    <row r="63" spans="2:5" x14ac:dyDescent="0.3">
      <c r="B63" t="s">
        <v>310</v>
      </c>
      <c r="C63" t="s">
        <v>305</v>
      </c>
      <c r="D63" t="s">
        <v>322</v>
      </c>
      <c r="E63" t="s">
        <v>294</v>
      </c>
    </row>
    <row r="64" spans="2:5" x14ac:dyDescent="0.3">
      <c r="B64" t="s">
        <v>312</v>
      </c>
      <c r="C64" t="s">
        <v>307</v>
      </c>
      <c r="E64" t="s">
        <v>295</v>
      </c>
    </row>
    <row r="65" spans="2:5" x14ac:dyDescent="0.3">
      <c r="B65" t="s">
        <v>317</v>
      </c>
      <c r="C65" t="s">
        <v>308</v>
      </c>
      <c r="E65" t="s">
        <v>297</v>
      </c>
    </row>
    <row r="66" spans="2:5" x14ac:dyDescent="0.3">
      <c r="B66" t="s">
        <v>319</v>
      </c>
      <c r="C66" t="s">
        <v>313</v>
      </c>
      <c r="E66" t="s">
        <v>298</v>
      </c>
    </row>
    <row r="67" spans="2:5" x14ac:dyDescent="0.3">
      <c r="B67" t="s">
        <v>321</v>
      </c>
      <c r="C67" t="s">
        <v>309</v>
      </c>
      <c r="E67" t="s">
        <v>299</v>
      </c>
    </row>
    <row r="68" spans="2:5" x14ac:dyDescent="0.3">
      <c r="C68" t="s">
        <v>310</v>
      </c>
      <c r="E68" t="s">
        <v>301</v>
      </c>
    </row>
    <row r="69" spans="2:5" x14ac:dyDescent="0.3">
      <c r="C69" t="s">
        <v>311</v>
      </c>
      <c r="E69" t="s">
        <v>302</v>
      </c>
    </row>
    <row r="70" spans="2:5" x14ac:dyDescent="0.3">
      <c r="C70" t="s">
        <v>319</v>
      </c>
      <c r="E70" t="s">
        <v>300</v>
      </c>
    </row>
    <row r="71" spans="2:5" x14ac:dyDescent="0.3">
      <c r="C71" t="s">
        <v>321</v>
      </c>
      <c r="E71" t="s">
        <v>305</v>
      </c>
    </row>
    <row r="72" spans="2:5" x14ac:dyDescent="0.3">
      <c r="E72" t="s">
        <v>307</v>
      </c>
    </row>
    <row r="73" spans="2:5" x14ac:dyDescent="0.3">
      <c r="E73" t="s">
        <v>308</v>
      </c>
    </row>
    <row r="74" spans="2:5" x14ac:dyDescent="0.3">
      <c r="E74" t="s">
        <v>313</v>
      </c>
    </row>
    <row r="75" spans="2:5" x14ac:dyDescent="0.3">
      <c r="E75" t="s">
        <v>309</v>
      </c>
    </row>
    <row r="76" spans="2:5" x14ac:dyDescent="0.3">
      <c r="E76" t="s">
        <v>310</v>
      </c>
    </row>
    <row r="77" spans="2:5" x14ac:dyDescent="0.3">
      <c r="E77" t="s">
        <v>311</v>
      </c>
    </row>
    <row r="78" spans="2:5" x14ac:dyDescent="0.3">
      <c r="E78" t="s">
        <v>317</v>
      </c>
    </row>
    <row r="79" spans="2:5" x14ac:dyDescent="0.3">
      <c r="E79" t="s">
        <v>319</v>
      </c>
    </row>
    <row r="80" spans="2:5" x14ac:dyDescent="0.3">
      <c r="E80" t="s">
        <v>321</v>
      </c>
    </row>
  </sheetData>
  <pageMargins left="0.7" right="0.7" top="0.75" bottom="0.75" header="0.3" footer="0.3"/>
  <pageSetup paperSize="9" scale="3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3"/>
  <sheetViews>
    <sheetView workbookViewId="0">
      <selection activeCell="E19" sqref="E19"/>
    </sheetView>
  </sheetViews>
  <sheetFormatPr defaultRowHeight="14.4" x14ac:dyDescent="0.3"/>
  <cols>
    <col min="1" max="1" width="14.6640625" customWidth="1"/>
    <col min="2" max="2" width="25.109375" customWidth="1"/>
    <col min="3" max="3" width="54" customWidth="1"/>
    <col min="4" max="4" width="16.44140625" customWidth="1"/>
    <col min="13" max="13" width="13.6640625" customWidth="1"/>
  </cols>
  <sheetData>
    <row r="1" spans="1:14" x14ac:dyDescent="0.3">
      <c r="A1" s="1" t="s">
        <v>1</v>
      </c>
      <c r="B1" s="1" t="s">
        <v>35</v>
      </c>
      <c r="C1" s="1" t="s">
        <v>4</v>
      </c>
      <c r="D1" s="1" t="s">
        <v>357</v>
      </c>
      <c r="N1" s="1"/>
    </row>
    <row r="2" spans="1:14" x14ac:dyDescent="0.3">
      <c r="A2" t="s">
        <v>2</v>
      </c>
      <c r="B2" t="s">
        <v>184</v>
      </c>
      <c r="C2" t="s">
        <v>359</v>
      </c>
      <c r="D2" s="5" t="s">
        <v>19</v>
      </c>
      <c r="E2" s="6"/>
      <c r="F2" s="6"/>
      <c r="G2" s="6"/>
      <c r="H2" s="6"/>
      <c r="I2" s="6"/>
      <c r="J2" s="6"/>
      <c r="K2" s="6"/>
      <c r="L2" s="6"/>
      <c r="M2" s="2"/>
    </row>
    <row r="3" spans="1:14" x14ac:dyDescent="0.3">
      <c r="A3" t="s">
        <v>3</v>
      </c>
      <c r="B3" t="s">
        <v>185</v>
      </c>
      <c r="C3" t="s">
        <v>5</v>
      </c>
      <c r="D3" s="7" t="s">
        <v>19</v>
      </c>
      <c r="E3" s="8"/>
      <c r="F3" s="8"/>
      <c r="G3" s="8"/>
      <c r="H3" s="8"/>
      <c r="I3" s="8"/>
      <c r="J3" s="8"/>
      <c r="K3" s="8"/>
      <c r="L3" s="8"/>
      <c r="M3" s="3"/>
    </row>
    <row r="4" spans="1:14" x14ac:dyDescent="0.3">
      <c r="B4" t="s">
        <v>186</v>
      </c>
      <c r="C4" t="s">
        <v>6</v>
      </c>
      <c r="D4" s="7" t="s">
        <v>19</v>
      </c>
      <c r="E4" s="8"/>
      <c r="F4" s="8"/>
      <c r="G4" s="8"/>
      <c r="H4" s="8"/>
      <c r="I4" s="8"/>
      <c r="J4" s="8"/>
      <c r="K4" s="8"/>
      <c r="L4" s="8"/>
      <c r="M4" s="3"/>
    </row>
    <row r="5" spans="1:14" x14ac:dyDescent="0.3">
      <c r="C5" t="s">
        <v>355</v>
      </c>
      <c r="D5" s="7" t="s">
        <v>8</v>
      </c>
      <c r="E5" s="8" t="s">
        <v>9</v>
      </c>
      <c r="F5" s="8" t="s">
        <v>10</v>
      </c>
      <c r="G5" s="8" t="s">
        <v>11</v>
      </c>
      <c r="H5" s="8" t="s">
        <v>12</v>
      </c>
      <c r="I5" s="8" t="s">
        <v>13</v>
      </c>
      <c r="J5" s="8" t="s">
        <v>14</v>
      </c>
      <c r="K5" s="8" t="s">
        <v>15</v>
      </c>
      <c r="L5" s="8" t="s">
        <v>16</v>
      </c>
      <c r="M5" s="3" t="s">
        <v>17</v>
      </c>
    </row>
    <row r="6" spans="1:14" x14ac:dyDescent="0.3">
      <c r="C6" t="s">
        <v>356</v>
      </c>
      <c r="D6" s="7" t="s">
        <v>8</v>
      </c>
      <c r="E6" s="8" t="s">
        <v>9</v>
      </c>
      <c r="F6" s="8" t="s">
        <v>10</v>
      </c>
      <c r="G6" s="8" t="s">
        <v>11</v>
      </c>
      <c r="H6" s="8" t="s">
        <v>12</v>
      </c>
      <c r="I6" s="8" t="s">
        <v>13</v>
      </c>
      <c r="J6" s="8" t="s">
        <v>14</v>
      </c>
      <c r="K6" s="8" t="s">
        <v>15</v>
      </c>
      <c r="L6" s="8" t="s">
        <v>16</v>
      </c>
      <c r="M6" s="3" t="s">
        <v>17</v>
      </c>
    </row>
    <row r="7" spans="1:14" x14ac:dyDescent="0.3">
      <c r="C7" t="s">
        <v>7</v>
      </c>
      <c r="D7" s="9" t="s">
        <v>8</v>
      </c>
      <c r="E7" s="10" t="s">
        <v>9</v>
      </c>
      <c r="F7" s="10" t="s">
        <v>10</v>
      </c>
      <c r="G7" s="10" t="s">
        <v>11</v>
      </c>
      <c r="H7" s="10" t="s">
        <v>12</v>
      </c>
      <c r="I7" s="10" t="s">
        <v>13</v>
      </c>
      <c r="J7" s="10" t="s">
        <v>14</v>
      </c>
      <c r="K7" s="10" t="s">
        <v>15</v>
      </c>
      <c r="L7" s="10" t="s">
        <v>16</v>
      </c>
      <c r="M7" s="4" t="s">
        <v>17</v>
      </c>
    </row>
    <row r="22" spans="1:2" x14ac:dyDescent="0.3">
      <c r="A22" s="1"/>
      <c r="B22" s="1"/>
    </row>
    <row r="23" spans="1:2" x14ac:dyDescent="0.3">
      <c r="A23" s="1"/>
      <c r="B23" s="1"/>
    </row>
  </sheetData>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Stroke Risk Calculator</vt:lpstr>
      <vt:lpstr>Model Params - HRs</vt:lpstr>
      <vt:lpstr>Model Params - Base Surv</vt:lpstr>
      <vt:lpstr>Model Params - Means</vt:lpstr>
      <vt:lpstr>Calculations</vt:lpstr>
      <vt:lpstr>Risk Factor Definitions</vt:lpstr>
      <vt:lpstr>Risk Factor Qs</vt:lpstr>
      <vt:lpstr>Options</vt:lpstr>
      <vt:lpstr>CKB_Inputs</vt:lpstr>
      <vt:lpstr>Model</vt:lpstr>
      <vt:lpstr>Prediction</vt:lpstr>
      <vt:lpstr>Region</vt:lpstr>
      <vt:lpstr>Sex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Chun</dc:creator>
  <cp:lastModifiedBy>Matthew Chun</cp:lastModifiedBy>
  <cp:lastPrinted>2021-04-12T18:38:44Z</cp:lastPrinted>
  <dcterms:created xsi:type="dcterms:W3CDTF">2020-04-16T09:45:40Z</dcterms:created>
  <dcterms:modified xsi:type="dcterms:W3CDTF">2021-04-12T18:38:51Z</dcterms:modified>
</cp:coreProperties>
</file>